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60" activeTab="0"/>
  </bookViews>
  <sheets>
    <sheet name="прил.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externalReferences>
    <externalReference r:id="rId11"/>
    <externalReference r:id="rId12"/>
    <externalReference r:id="rId13"/>
    <externalReference r:id="rId14"/>
  </externalReferences>
  <definedNames>
    <definedName name="bookmark0" localSheetId="0">'прил.2'!$A$5</definedName>
    <definedName name="TABLE" localSheetId="1">'прил.3'!#REF!</definedName>
    <definedName name="TABLE" localSheetId="2">'прил.4'!#REF!</definedName>
    <definedName name="TABLE" localSheetId="3">'прил.5'!#REF!</definedName>
    <definedName name="TABLE" localSheetId="4">'прил.6'!#REF!</definedName>
    <definedName name="TABLE" localSheetId="5">'прил.7'!#REF!</definedName>
    <definedName name="TABLE" localSheetId="6">'прил.8'!#REF!</definedName>
    <definedName name="TABLE" localSheetId="7">'прил.9'!#REF!</definedName>
    <definedName name="TABLE_2" localSheetId="1">'прил.3'!#REF!</definedName>
    <definedName name="TABLE_2" localSheetId="2">'прил.4'!#REF!</definedName>
    <definedName name="TABLE_2" localSheetId="3">'прил.5'!#REF!</definedName>
    <definedName name="TABLE_2" localSheetId="4">'прил.6'!#REF!</definedName>
    <definedName name="TABLE_2" localSheetId="5">'прил.7'!#REF!</definedName>
    <definedName name="TABLE_2" localSheetId="6">'прил.8'!#REF!</definedName>
    <definedName name="TABLE_2" localSheetId="7">'прил.9'!#REF!</definedName>
    <definedName name="_xlnm.Print_Titles" localSheetId="1">'прил.3'!$15:$16</definedName>
    <definedName name="_xlnm.Print_Titles" localSheetId="2">'прил.4'!$12:$12</definedName>
    <definedName name="_xlnm.Print_Titles" localSheetId="3">'прил.5'!$14:$14</definedName>
    <definedName name="_xlnm.Print_Titles" localSheetId="6">'прил.8'!$12:$13</definedName>
    <definedName name="_xlnm.Print_Area" localSheetId="2">'прил.4'!$A$1:$FD$41</definedName>
    <definedName name="_xlnm.Print_Area" localSheetId="3">'прил.5'!$A$1:$CX$40</definedName>
    <definedName name="_xlnm.Print_Area" localSheetId="4">'прил.6'!$A$1:$CX$15</definedName>
    <definedName name="_xlnm.Print_Area" localSheetId="5">'прил.7'!$A$1:$CX$20</definedName>
    <definedName name="_xlnm.Print_Area" localSheetId="6">'прил.8'!$A$1:$CX$33</definedName>
    <definedName name="_xlnm.Print_Area" localSheetId="7">'прил.9'!$A$1:$CX$33</definedName>
  </definedNames>
  <calcPr fullCalcOnLoad="1"/>
</workbook>
</file>

<file path=xl/sharedStrings.xml><?xml version="1.0" encoding="utf-8"?>
<sst xmlns="http://schemas.openxmlformats.org/spreadsheetml/2006/main" count="291" uniqueCount="171">
  <si>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</si>
  <si>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</si>
  <si>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</si>
  <si>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</si>
  <si>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</si>
  <si>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</si>
  <si>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</si>
  <si>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</si>
  <si>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</si>
  <si>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</si>
  <si>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</si>
  <si>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</si>
  <si>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</si>
  <si>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</si>
  <si>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</si>
  <si>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</si>
  <si>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</si>
  <si>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</si>
  <si>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</si>
  <si>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</si>
  <si>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</si>
  <si>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</si>
  <si>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</si>
  <si>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</si>
  <si>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</si>
  <si>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</si>
  <si>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</si>
  <si>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</si>
  <si>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</si>
  <si>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</si>
  <si>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</si>
  <si>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6.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</si>
  <si>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</si>
  <si>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5.</t>
  </si>
  <si>
    <t>Проверка сетевой 
организацией выполнения заявителем технических условий:</t>
  </si>
  <si>
    <t>4.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</si>
  <si>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</si>
  <si>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</si>
  <si>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</t>
  </si>
  <si>
    <t>строительство кабельных линий</t>
  </si>
  <si>
    <t>строительство воздушных линий</t>
  </si>
  <si>
    <t>Выполнение сетевой организацией мероприятий, связанных со строительством "последней мили":</t>
  </si>
  <si>
    <t>3.</t>
  </si>
  <si>
    <t>Разработка сетевой организацией проектной документации по 
строительству "последней мили"</t>
  </si>
  <si>
    <t>2.</t>
  </si>
  <si>
    <t>Подготовка и выдача сетевой организацией технических условий заявителю:</t>
  </si>
  <si>
    <t>1.</t>
  </si>
  <si>
    <t>Ставки для расчета платы по каждому мероприятию (рублей/кВт) (без учета НДС)</t>
  </si>
  <si>
    <t>Объем максимальной мощности (кВт)</t>
  </si>
  <si>
    <t>Распределение необходимой валовой 
выручки * (рублей)</t>
  </si>
  <si>
    <t>Наименование мероприятий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</si>
  <si>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</si>
  <si>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</si>
  <si>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</si>
  <si>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</si>
  <si>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</si>
  <si>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</si>
  <si>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</si>
  <si>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</si>
  <si>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</si>
  <si>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</si>
  <si>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</si>
  <si>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</si>
  <si>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</si>
  <si>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</si>
  <si>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</si>
  <si>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</si>
  <si>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</si>
  <si>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</si>
  <si>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</si>
  <si>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</si>
  <si>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</si>
  <si>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</si>
  <si>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</si>
  <si>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</si>
  <si>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</si>
  <si>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</si>
  <si>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</si>
  <si>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</si>
  <si>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</si>
  <si>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</si>
  <si>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</si>
  <si>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</si>
  <si>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</si>
  <si>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</si>
  <si>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</si>
  <si>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</si>
  <si>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</si>
  <si>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</si>
  <si>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</si>
  <si>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</si>
  <si>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</si>
  <si>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</si>
  <si>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</si>
  <si>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</si>
  <si>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1 - 20 кВ</t>
  </si>
  <si>
    <t>0,4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</si>
  <si>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</si>
  <si>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</si>
  <si>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</si>
  <si>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</si>
  <si>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</si>
  <si>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</si>
  <si>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</si>
  <si>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</si>
  <si>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</si>
  <si>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
генерации</t>
  </si>
  <si>
    <t>по индиви-дуальному проекту</t>
  </si>
  <si>
    <t>в том числе</t>
  </si>
  <si>
    <t>От 8900 кВт - всего</t>
  </si>
  <si>
    <t>От 670 кВт 
до 8900 кВт - всего</t>
  </si>
  <si>
    <t>От 150 кВт 
до 670 кВт - всего</t>
  </si>
  <si>
    <t>льготная категория **</t>
  </si>
  <si>
    <t>От 15 до 
150 кВт - всего</t>
  </si>
  <si>
    <t>льготная категория *</t>
  </si>
  <si>
    <t>До 15 кВт - всего</t>
  </si>
  <si>
    <t>35 кВ
и выше</t>
  </si>
  <si>
    <t>Стоимость договоров 
(без НДС) (тыс. рублей)</t>
  </si>
  <si>
    <t>Максимальная мощность (кВт)</t>
  </si>
  <si>
    <t>Количество договоров (штук)</t>
  </si>
  <si>
    <t>Категория 
заявителей</t>
  </si>
  <si>
    <t>И Н Ф О Р М А Ц И Я</t>
  </si>
  <si>
    <t>Приложение № 8</t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</si>
  <si>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</si>
  <si>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</si>
  <si>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</si>
  <si>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</si>
  <si>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</si>
  <si>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</si>
  <si>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ПАО "СУЭНКО"</t>
  </si>
  <si>
    <t>2016</t>
  </si>
  <si>
    <t>на уровне напряжения 0,4кВ</t>
  </si>
  <si>
    <t>провод марки СИП</t>
  </si>
  <si>
    <t>на уровне напряжения 10кВ</t>
  </si>
  <si>
    <t>кабель сечением до 120 мм2</t>
  </si>
  <si>
    <t>кабель сечением свыше 150 мм2</t>
  </si>
  <si>
    <t xml:space="preserve"> ТП - 10/0,4кВт однотрансформаторная</t>
  </si>
  <si>
    <t xml:space="preserve"> ТП - 10/0,4кВт двухтрансформаторная</t>
  </si>
  <si>
    <t>ТП -10/0,4кВ однотрансформаторная</t>
  </si>
  <si>
    <t>ТП -10/0,4кВ двухтрансформаторная</t>
  </si>
  <si>
    <t>об осуществлении технологического присоединения по договорам, заключенным за текущий год (на 01.09.2015 г)</t>
  </si>
  <si>
    <t>о поданных заявках на технологическое присоединение 
за текущий год (на 01.09.2015 г.)</t>
  </si>
  <si>
    <t>Стандартизированные тарифные ставки  для потребителей до 150 кВт</t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</si>
  <si>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0,38кВ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</si>
  <si>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>2, 0,38</t>
    </r>
  </si>
  <si>
    <r>
      <t>С</t>
    </r>
    <r>
      <rPr>
        <vertAlign val="subscript"/>
        <sz val="12"/>
        <rFont val="Times New Roman"/>
        <family val="1"/>
      </rPr>
      <t>2, 10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</si>
  <si>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уровне напряжения 10кВ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</si>
  <si>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>3, 0,38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</si>
  <si>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уровне напряжения 10кВ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</si>
  <si>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>3, 10</t>
    </r>
  </si>
  <si>
    <r>
      <t>С</t>
    </r>
    <r>
      <rPr>
        <vertAlign val="subscript"/>
        <sz val="12"/>
        <rFont val="Times New Roman"/>
        <family val="1"/>
      </rPr>
      <t>4</t>
    </r>
  </si>
  <si>
    <t>Стандартизированные тарифные ставки от 150 кВт до 8900 кВт</t>
  </si>
  <si>
    <t>до 150 кВт</t>
  </si>
  <si>
    <t>от 150 кВт до 8900 кВт</t>
  </si>
  <si>
    <t>для заявителей, у которых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</t>
  </si>
  <si>
    <t>Стандартизированные ставки С2, С3, С4 применяется для заявителей, у которых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организации, в которую подана заявка, составляет более 300 метров в городах и поселках городского типа и более 500 метров в сельской местности</t>
  </si>
  <si>
    <t>Стандартизированная тарифная ставка на покрытие расходов сетевой организации на строительство кабельных линий электропередачи на уровне напряжения 0,38кВ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</si>
  <si>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</si>
  <si>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2</t>
  </si>
  <si>
    <t>(в ред. Постановления Правительства РФ от 17.09.2015 №987)</t>
  </si>
  <si>
    <t>1.   Полное наименование Публичное акционерное общество «Сибирско-Уральская энергетическая компания»</t>
  </si>
  <si>
    <t>3.   Место нахождения 625023, РФ, Тюменская область, г.Тюмень, ул. Одесская 14</t>
  </si>
  <si>
    <t>4.   Адрес юридического лица 625023, РФ, Тюменская область, г.Тюмень, ул. Одесская 14</t>
  </si>
  <si>
    <t xml:space="preserve">5.   ИНН 7205011944 </t>
  </si>
  <si>
    <t xml:space="preserve">6.   КПП 720350001 </t>
  </si>
  <si>
    <t xml:space="preserve">7.   Ф.И.О. руководителя Казаков Николай Викторович </t>
  </si>
  <si>
    <t xml:space="preserve">8.   Адрес электронной почты office@suenco.ru </t>
  </si>
  <si>
    <t>9.   Контактный телефон +7 (3452) 53-60-11, 53-60-12</t>
  </si>
  <si>
    <t>10.   Факс +7 (3452) 53-60-98,</t>
  </si>
  <si>
    <t>2.   Сокращенное наименование ПАО «СУЭНКО»</t>
  </si>
  <si>
    <t>ПРОГНОЗНЫЕ СВЕДЕНИЯ о расходах за технологическое присоединение ПАО «СУЭНКО»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</si>
</sst>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0" fontId="9" fillId="33" borderId="12" xfId="0" applyFont="1" applyFill="1" applyBorder="1" applyAlignment="1">
      <alignment horizontal="right" vertical="top"/>
    </xf>
    <xf numFmtId="4" fontId="9" fillId="33" borderId="13" xfId="0" applyNumberFormat="1" applyFont="1" applyFill="1" applyBorder="1" applyAlignment="1">
      <alignment horizontal="right" vertical="top"/>
    </xf>
    <xf numFmtId="0" fontId="9" fillId="33" borderId="13" xfId="0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right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11" xfId="0" applyFont="1" applyFill="1" applyBorder="1" applyAlignment="1">
      <alignment horizontal="left" vertical="top" wrapText="1" inden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right" vertical="top"/>
    </xf>
    <xf numFmtId="4" fontId="9" fillId="33" borderId="20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3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 indent="1"/>
    </xf>
    <xf numFmtId="0" fontId="9" fillId="0" borderId="17" xfId="0" applyFont="1" applyFill="1" applyBorder="1" applyAlignment="1">
      <alignment horizontal="left" vertical="top" wrapText="1" indent="1"/>
    </xf>
    <xf numFmtId="3" fontId="9" fillId="0" borderId="20" xfId="0" applyNumberFormat="1" applyFont="1" applyBorder="1" applyAlignment="1">
      <alignment horizontal="center" vertical="top"/>
    </xf>
    <xf numFmtId="3" fontId="9" fillId="0" borderId="14" xfId="0" applyNumberFormat="1" applyFont="1" applyBorder="1" applyAlignment="1">
      <alignment horizontal="center" vertical="top"/>
    </xf>
    <xf numFmtId="3" fontId="9" fillId="0" borderId="17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33" borderId="2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4" fontId="9" fillId="33" borderId="24" xfId="0" applyNumberFormat="1" applyFont="1" applyFill="1" applyBorder="1" applyAlignment="1">
      <alignment horizontal="center" vertical="top"/>
    </xf>
    <xf numFmtId="4" fontId="9" fillId="33" borderId="0" xfId="0" applyNumberFormat="1" applyFont="1" applyFill="1" applyBorder="1" applyAlignment="1">
      <alignment horizontal="center" vertical="top"/>
    </xf>
    <xf numFmtId="4" fontId="9" fillId="33" borderId="22" xfId="0" applyNumberFormat="1" applyFont="1" applyFill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0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4" fontId="9" fillId="0" borderId="13" xfId="0" applyNumberFormat="1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1"/>
    </xf>
    <xf numFmtId="4" fontId="11" fillId="0" borderId="12" xfId="0" applyNumberFormat="1" applyFont="1" applyBorder="1" applyAlignment="1">
      <alignment horizontal="center" vertical="top"/>
    </xf>
    <xf numFmtId="4" fontId="11" fillId="0" borderId="20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4" fontId="9" fillId="33" borderId="13" xfId="0" applyNumberFormat="1" applyFont="1" applyFill="1" applyBorder="1" applyAlignment="1">
      <alignment horizontal="center" vertical="top"/>
    </xf>
    <xf numFmtId="4" fontId="9" fillId="33" borderId="19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4" fontId="9" fillId="0" borderId="12" xfId="0" applyNumberFormat="1" applyFont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left" vertical="top" wrapText="1" indent="1"/>
    </xf>
    <xf numFmtId="49" fontId="9" fillId="0" borderId="17" xfId="0" applyNumberFormat="1" applyFont="1" applyFill="1" applyBorder="1" applyAlignment="1">
      <alignment horizontal="left" vertical="top" wrapText="1" inden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3" fontId="1" fillId="0" borderId="12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3" fontId="1" fillId="0" borderId="23" xfId="0" applyNumberFormat="1" applyFont="1" applyBorder="1" applyAlignment="1">
      <alignment horizontal="center" vertical="top"/>
    </xf>
    <xf numFmtId="164" fontId="1" fillId="0" borderId="2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selevaDL\AppData\Local\Microsoft\Windows\Temporary%20Internet%20Files\Content.Outlook\RN62VIGM\&#1042;&#1099;&#1087;&#1072;&#1076;&#1072;&#1102;&#1097;&#1080;&#1077;%20&#1076;&#1086;&#1093;&#1086;&#1076;&#1099;\&#1042;&#1099;&#1087;&#1072;&#1076;&#1072;&#1102;&#1097;&#1080;&#1077;%20&#1087;&#1086;%20&#1058;&#1055;%202016%20(&#1089;%20&#1091;&#1095;&#1077;&#1090;&#1086;&#1084;%20&#1055;&#1052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selevaDL\AppData\Local\Microsoft\Windows\Temporary%20Internet%20Files\Content.Outlook\RN62VIGM\&#1057;1\&#1056;&#1072;&#1089;&#1095;&#1077;&#1090;%20&#1057;1%20&#1085;&#1072;%202016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selevaDL\AppData\Local\Microsoft\Windows\Temporary%20Internet%20Files\Content.Outlook\RN62VIGM\&#1057;&#1090;&#1072;&#1074;&#1082;&#1080;%20&#1087;&#1083;&#1072;&#1090;&#1099;\&#1056;&#1072;&#1089;&#1095;&#1077;&#1090;%20&#1089;&#1090;&#1072;&#1074;&#1086;&#1082;%20(&#1074;%20&#1056;&#1069;&#1050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enco.ru\Work\_&#1055;&#1072;&#1087;&#1082;&#1080;%20&#1086;&#1090;&#1076;&#1077;&#1083;&#1086;&#1074;\&#1060;&#1069;&#1057;\&#1058;&#1077;&#1093;&#1087;&#1088;&#1080;&#1089;&#1086;&#1077;&#1076;&#1080;&#1085;&#1077;&#1085;&#1080;&#1077;\&#1057;&#1074;&#1086;&#1076;&#1099;\08%20&#1089;&#1095;&#1077;&#1090;%20(&#1090;&#1086;&#1083;&#1100;&#1082;&#1086;%20&#1058;&#1055;)%20%202011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новый)"/>
      <sheetName val="Прил.1 550 руб."/>
      <sheetName val="обоснование"/>
      <sheetName val="Прил2 табл.1"/>
      <sheetName val="Прил.2 табл2"/>
      <sheetName val="Прил.3 до 150"/>
      <sheetName val="НВВ"/>
      <sheetName val="Прил.Распр.НВВ 2014"/>
      <sheetName val="Прил.Распр.НВВ 2015"/>
      <sheetName val="Прил.Распр.НВВ 2016"/>
      <sheetName val="своды 08 счета"/>
      <sheetName val="550+до150"/>
      <sheetName val="Счет 08 полный"/>
      <sheetName val="Всп.табл.объемы"/>
      <sheetName val="Всп.табл.Рассрочка"/>
      <sheetName val="Лист1"/>
    </sheetNames>
    <sheetDataSet>
      <sheetData sheetId="0">
        <row r="12">
          <cell r="G12">
            <v>156628.23755600033</v>
          </cell>
        </row>
      </sheetData>
      <sheetData sheetId="6">
        <row r="6">
          <cell r="D6">
            <v>125380.40916786672</v>
          </cell>
          <cell r="E6">
            <v>887803.34908832</v>
          </cell>
        </row>
        <row r="12">
          <cell r="D12">
            <v>15525152.37746</v>
          </cell>
          <cell r="E12">
            <v>17861714.27220884</v>
          </cell>
        </row>
        <row r="13">
          <cell r="D13">
            <v>4719646.32274784</v>
          </cell>
          <cell r="E13">
            <v>5429961.138751487</v>
          </cell>
        </row>
        <row r="15">
          <cell r="D15">
            <v>4566615.129187758</v>
          </cell>
          <cell r="E15">
            <v>29004265.532733116</v>
          </cell>
        </row>
        <row r="22">
          <cell r="D22">
            <v>11173206.090346536</v>
          </cell>
          <cell r="E22">
            <v>84365318.62842749</v>
          </cell>
        </row>
        <row r="23">
          <cell r="D23">
            <v>230893.84856778744</v>
          </cell>
          <cell r="E23">
            <v>1745872.2900707198</v>
          </cell>
        </row>
        <row r="26">
          <cell r="D26">
            <v>327662.59194023866</v>
          </cell>
          <cell r="E26">
            <v>2477575.92205088</v>
          </cell>
        </row>
        <row r="29">
          <cell r="D29">
            <v>200667.43827889254</v>
          </cell>
          <cell r="E29">
            <v>1517319.4183548798</v>
          </cell>
        </row>
        <row r="32">
          <cell r="D32">
            <v>127091.45119823157</v>
          </cell>
          <cell r="E32">
            <v>781296.7800000001</v>
          </cell>
        </row>
        <row r="33">
          <cell r="D33">
            <v>10286890.760361385</v>
          </cell>
          <cell r="E33">
            <v>77843254.21795101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1 (2)"/>
      <sheetName val="Свод"/>
      <sheetName val="СМЗП"/>
      <sheetName val="ФОТ"/>
      <sheetName val="Транспорт"/>
      <sheetName val="20 счет"/>
      <sheetName val="НВВ"/>
      <sheetName val="С1"/>
      <sheetName val="Лист1"/>
    </sheetNames>
    <sheetDataSet>
      <sheetData sheetId="0">
        <row r="8">
          <cell r="M8">
            <v>17944</v>
          </cell>
          <cell r="N8">
            <v>10852</v>
          </cell>
          <cell r="O8">
            <v>70112</v>
          </cell>
          <cell r="Q8">
            <v>63</v>
          </cell>
          <cell r="R8">
            <v>2561</v>
          </cell>
          <cell r="S8">
            <v>12981</v>
          </cell>
          <cell r="AE8">
            <v>16254</v>
          </cell>
          <cell r="AF8">
            <v>5757.133333333334</v>
          </cell>
          <cell r="AG8">
            <v>9361.666666666666</v>
          </cell>
          <cell r="AI8">
            <v>63</v>
          </cell>
          <cell r="AJ8">
            <v>2561</v>
          </cell>
          <cell r="AK8">
            <v>12981</v>
          </cell>
        </row>
      </sheetData>
      <sheetData sheetId="1">
        <row r="6">
          <cell r="F6">
            <v>1921.9656233095845</v>
          </cell>
          <cell r="I6">
            <v>69.56921899045312</v>
          </cell>
        </row>
        <row r="7">
          <cell r="F7">
            <v>793.1117206274224</v>
          </cell>
          <cell r="I7">
            <v>67.6353651286154</v>
          </cell>
        </row>
        <row r="8">
          <cell r="F8">
            <v>721.6080831762388</v>
          </cell>
          <cell r="I8">
            <v>26.11998370570362</v>
          </cell>
        </row>
        <row r="9">
          <cell r="F9">
            <v>297.77630854866555</v>
          </cell>
          <cell r="I9">
            <v>25.393912145703162</v>
          </cell>
        </row>
        <row r="10">
          <cell r="F10">
            <v>680.3526048566117</v>
          </cell>
          <cell r="I10">
            <v>38.147891223228044</v>
          </cell>
        </row>
        <row r="11">
          <cell r="F11">
            <v>251.26255276837685</v>
          </cell>
          <cell r="I11">
            <v>21.427289570494814</v>
          </cell>
        </row>
        <row r="12">
          <cell r="F12">
            <v>1045.8030281747506</v>
          </cell>
          <cell r="I12">
            <v>37.85483934030227</v>
          </cell>
        </row>
        <row r="13">
          <cell r="F13">
            <v>431.5574789963041</v>
          </cell>
          <cell r="I13">
            <v>36.80256754093742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тс"/>
      <sheetName val="свод"/>
      <sheetName val="Ед.расценки"/>
      <sheetName val="менее 300 м"/>
      <sheetName val="менее 300 м (2016)"/>
      <sheetName val="СТС (менее 300, до 150)"/>
      <sheetName val="СТС (менее 300, 150-8900)"/>
      <sheetName val="СМ (менее 300)"/>
      <sheetName val="более 300 м"/>
      <sheetName val="более 300 м (2016)"/>
      <sheetName val="СТС (более 300, до 150)"/>
      <sheetName val="СТС (более 300, 150-8900)"/>
      <sheetName val="СМ (более 300)"/>
      <sheetName val="Лист1"/>
      <sheetName val="Реестр (2)"/>
    </sheetNames>
    <sheetDataSet>
      <sheetData sheetId="1">
        <row r="7">
          <cell r="Q7">
            <v>240838.26140849266</v>
          </cell>
        </row>
        <row r="10">
          <cell r="Q10">
            <v>284553.79793148034</v>
          </cell>
        </row>
        <row r="12">
          <cell r="Q12">
            <v>579628.4697116079</v>
          </cell>
          <cell r="T12">
            <v>439045.6576760069</v>
          </cell>
        </row>
        <row r="13">
          <cell r="Q13">
            <v>1518286.1315262485</v>
          </cell>
          <cell r="T13">
            <v>585177.7566358531</v>
          </cell>
        </row>
        <row r="15">
          <cell r="Q15">
            <v>1043577.4147622838</v>
          </cell>
          <cell r="T15">
            <v>906637.9137066988</v>
          </cell>
        </row>
        <row r="16">
          <cell r="T16">
            <v>1241921.7906783032</v>
          </cell>
        </row>
        <row r="18">
          <cell r="Q18">
            <v>1301.1087277016068</v>
          </cell>
          <cell r="T18">
            <v>444.75992063492055</v>
          </cell>
        </row>
        <row r="19">
          <cell r="T19">
            <v>1240.3725376742293</v>
          </cell>
        </row>
        <row r="27">
          <cell r="M27">
            <v>1598575.7060520148</v>
          </cell>
          <cell r="O27">
            <v>0</v>
          </cell>
        </row>
        <row r="28">
          <cell r="M28">
            <v>1350043.8102215037</v>
          </cell>
          <cell r="O28">
            <v>6142.007627066668</v>
          </cell>
          <cell r="P28">
            <v>1433135.1129822223</v>
          </cell>
        </row>
        <row r="29">
          <cell r="M29">
            <v>33772042.7921582</v>
          </cell>
          <cell r="O29">
            <v>2076.660182899912</v>
          </cell>
          <cell r="P29">
            <v>26931472.15876433</v>
          </cell>
        </row>
        <row r="30">
          <cell r="M30">
            <v>7011966.73969</v>
          </cell>
          <cell r="O30">
            <v>2852.4626974197013</v>
          </cell>
          <cell r="P30">
            <v>41879914.37277</v>
          </cell>
        </row>
        <row r="32">
          <cell r="M32">
            <v>3658170.4899999998</v>
          </cell>
          <cell r="O32">
            <v>0</v>
          </cell>
          <cell r="P32">
            <v>0</v>
          </cell>
        </row>
        <row r="33">
          <cell r="L33">
            <v>0</v>
          </cell>
          <cell r="M33">
            <v>0</v>
          </cell>
          <cell r="O33">
            <v>8317.322489753187</v>
          </cell>
          <cell r="P33">
            <v>54579961.366666675</v>
          </cell>
        </row>
        <row r="34">
          <cell r="L34">
            <v>47390799.53812172</v>
          </cell>
          <cell r="O34">
            <v>124824483.01118322</v>
          </cell>
          <cell r="R34">
            <v>15733586.761209557</v>
          </cell>
          <cell r="U34">
            <v>140239920.72254977</v>
          </cell>
        </row>
      </sheetData>
      <sheetData sheetId="2">
        <row r="19">
          <cell r="D19">
            <v>477.1666666666667</v>
          </cell>
        </row>
        <row r="20">
          <cell r="D20">
            <v>191.7</v>
          </cell>
        </row>
        <row r="23">
          <cell r="D23">
            <v>4203.05</v>
          </cell>
        </row>
        <row r="26">
          <cell r="D26">
            <v>485.5333333333334</v>
          </cell>
        </row>
        <row r="29">
          <cell r="D29">
            <v>291.66666666666663</v>
          </cell>
        </row>
        <row r="30">
          <cell r="D3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2"/>
      <sheetName val="Лист4"/>
      <sheetName val="ТП 2011-2015"/>
      <sheetName val="Лист11"/>
      <sheetName val="ПМ2012-2014"/>
      <sheetName val="Лист1"/>
      <sheetName val="ТП 2011-2015 (2)"/>
      <sheetName val="ТП 2011-2014"/>
      <sheetName val="2011-2015"/>
      <sheetName val="2011-2014"/>
      <sheetName val="2011"/>
      <sheetName val="2012"/>
      <sheetName val="2013"/>
      <sheetName val="2014"/>
      <sheetName val="стс"/>
      <sheetName val="Лист13"/>
      <sheetName val="см"/>
    </sheetNames>
    <sheetDataSet>
      <sheetData sheetId="1">
        <row r="12">
          <cell r="Y12">
            <v>347241559.9310269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158</v>
      </c>
    </row>
    <row r="2" ht="12.75">
      <c r="A2" t="s">
        <v>1</v>
      </c>
    </row>
    <row r="3" ht="12.75">
      <c r="A3" t="s">
        <v>159</v>
      </c>
    </row>
    <row r="5" ht="12.75">
      <c r="A5" t="s">
        <v>170</v>
      </c>
    </row>
    <row r="8" ht="12.75">
      <c r="A8" t="s">
        <v>160</v>
      </c>
    </row>
    <row r="10" ht="12.75">
      <c r="A10" t="s">
        <v>169</v>
      </c>
    </row>
    <row r="12" ht="12.75">
      <c r="A12" t="s">
        <v>161</v>
      </c>
    </row>
    <row r="13" ht="12.75">
      <c r="A13" t="s">
        <v>162</v>
      </c>
    </row>
    <row r="14" ht="12.75">
      <c r="A14" t="s">
        <v>163</v>
      </c>
    </row>
    <row r="15" ht="12.75">
      <c r="A15" t="s">
        <v>164</v>
      </c>
    </row>
    <row r="16" ht="12.75">
      <c r="A16" t="s">
        <v>165</v>
      </c>
    </row>
    <row r="17" ht="12.75">
      <c r="A17" t="s">
        <v>166</v>
      </c>
    </row>
    <row r="19" ht="12.75">
      <c r="A19" t="s">
        <v>167</v>
      </c>
    </row>
    <row r="21" ht="12.75">
      <c r="A21" t="s">
        <v>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37"/>
  <sheetViews>
    <sheetView view="pageBreakPreview" zoomScaleSheetLayoutView="100" zoomScalePageLayoutView="0" workbookViewId="0" topLeftCell="A28">
      <selection activeCell="CI36" sqref="CI36"/>
    </sheetView>
  </sheetViews>
  <sheetFormatPr defaultColWidth="0.875" defaultRowHeight="12.75"/>
  <cols>
    <col min="1" max="71" width="0.875" style="2" customWidth="1"/>
    <col min="72" max="72" width="0.74609375" style="2" customWidth="1"/>
    <col min="73" max="16384" width="0.875" style="2" customWidth="1"/>
  </cols>
  <sheetData>
    <row r="1" s="1" customFormat="1" ht="12.75">
      <c r="BO1" s="1" t="s">
        <v>0</v>
      </c>
    </row>
    <row r="2" spans="67:132" s="1" customFormat="1" ht="42.75" customHeight="1">
      <c r="BO2" s="22" t="s">
        <v>1</v>
      </c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pans="93:132" s="3" customFormat="1" ht="16.5">
      <c r="CO7" s="49" t="s">
        <v>2</v>
      </c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"/>
    </row>
    <row r="8" s="3" customFormat="1" ht="30" customHeight="1"/>
    <row r="9" spans="1:132" s="5" customFormat="1" ht="18.75">
      <c r="A9" s="32" t="s">
        <v>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</row>
    <row r="10" spans="1:132" s="6" customFormat="1" ht="57" customHeight="1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</row>
    <row r="11" spans="36:118" s="6" customFormat="1" ht="18.75">
      <c r="AJ11" s="7" t="s">
        <v>5</v>
      </c>
      <c r="AK11" s="23" t="s">
        <v>129</v>
      </c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</row>
    <row r="12" spans="37:118" ht="14.25" customHeight="1">
      <c r="AK12" s="28" t="s">
        <v>6</v>
      </c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40:57" s="6" customFormat="1" ht="18.75">
      <c r="AN13" s="6" t="s">
        <v>7</v>
      </c>
      <c r="AS13" s="29" t="s">
        <v>130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6" t="s">
        <v>8</v>
      </c>
    </row>
    <row r="15" spans="1:132" s="9" customFormat="1" ht="45.75" customHeight="1">
      <c r="A15" s="24" t="s">
        <v>19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 t="s">
        <v>9</v>
      </c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44" t="s">
        <v>142</v>
      </c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4" t="s">
        <v>151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</row>
    <row r="16" spans="1:132" s="9" customFormat="1" ht="50.2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30" t="s">
        <v>10</v>
      </c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 t="s">
        <v>13</v>
      </c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1"/>
      <c r="CY16" s="30" t="s">
        <v>10</v>
      </c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 t="s">
        <v>13</v>
      </c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1"/>
    </row>
    <row r="17" spans="1:132" s="10" customFormat="1" ht="273.75" customHeight="1">
      <c r="A17" s="14" t="s">
        <v>22</v>
      </c>
      <c r="B17" s="14"/>
      <c r="C17" s="14"/>
      <c r="D17" s="14"/>
      <c r="E17" s="14"/>
      <c r="F17" s="14"/>
      <c r="G17" s="14"/>
      <c r="H17" s="14"/>
      <c r="I17" s="15" t="s">
        <v>12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6"/>
      <c r="BB17" s="17" t="s">
        <v>11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>
        <f>BU18+BU19+BU20+BU21</f>
        <v>4369.7293395171855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8">
        <f>CJ18+CJ19+CJ20+CJ21</f>
        <v>1773.7080609407687</v>
      </c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8">
        <f>CY18+CY19+CY20+CY21</f>
        <v>171.69193325968706</v>
      </c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20">
        <f>DN18+DN19+DN20+DN21</f>
        <v>151.2591343857508</v>
      </c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</row>
    <row r="18" spans="1:132" s="10" customFormat="1" ht="71.25" customHeight="1">
      <c r="A18" s="14" t="s">
        <v>23</v>
      </c>
      <c r="B18" s="14"/>
      <c r="C18" s="14"/>
      <c r="D18" s="14"/>
      <c r="E18" s="14"/>
      <c r="F18" s="14"/>
      <c r="G18" s="14"/>
      <c r="H18" s="14"/>
      <c r="I18" s="15" t="s">
        <v>14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39" t="s">
        <v>11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20">
        <f>'[2]Свод'!$F$6</f>
        <v>1921.9656233095845</v>
      </c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0">
        <f>'[2]Свод'!$F$7</f>
        <v>793.1117206274224</v>
      </c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34"/>
      <c r="CY18" s="20">
        <f>'[2]Свод'!$I$6</f>
        <v>69.56921899045312</v>
      </c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0">
        <f>'[2]Свод'!$I$7</f>
        <v>67.6353651286154</v>
      </c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34"/>
    </row>
    <row r="19" spans="1:132" s="10" customFormat="1" ht="71.25" customHeight="1">
      <c r="A19" s="35" t="s">
        <v>24</v>
      </c>
      <c r="B19" s="35"/>
      <c r="C19" s="35"/>
      <c r="D19" s="35"/>
      <c r="E19" s="35"/>
      <c r="F19" s="35"/>
      <c r="G19" s="35"/>
      <c r="H19" s="35"/>
      <c r="I19" s="36" t="s">
        <v>15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7"/>
      <c r="BB19" s="17" t="s">
        <v>16</v>
      </c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>
        <f>'[2]Свод'!$F$8</f>
        <v>721.6080831762388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8">
        <f>'[2]Свод'!$F$9</f>
        <v>297.77630854866555</v>
      </c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38"/>
      <c r="CY19" s="18">
        <f>'[2]Свод'!$I$8</f>
        <v>26.11998370570362</v>
      </c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8">
        <f>'[2]Свод'!$I$9</f>
        <v>25.393912145703162</v>
      </c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38"/>
    </row>
    <row r="20" spans="1:132" s="10" customFormat="1" ht="117.75" customHeight="1">
      <c r="A20" s="14" t="s">
        <v>25</v>
      </c>
      <c r="B20" s="14"/>
      <c r="C20" s="14"/>
      <c r="D20" s="14"/>
      <c r="E20" s="14"/>
      <c r="F20" s="14"/>
      <c r="G20" s="14"/>
      <c r="H20" s="14"/>
      <c r="I20" s="15" t="s">
        <v>27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6"/>
      <c r="BB20" s="39" t="s">
        <v>16</v>
      </c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20">
        <f>'[2]Свод'!$F$10</f>
        <v>680.3526048566117</v>
      </c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0">
        <f>'[2]Свод'!$F$11</f>
        <v>251.26255276837685</v>
      </c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34"/>
      <c r="CY20" s="20">
        <f>'[2]Свод'!$I$10</f>
        <v>38.147891223228044</v>
      </c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0">
        <f>'[2]Свод'!$I$11</f>
        <v>21.427289570494814</v>
      </c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34"/>
    </row>
    <row r="21" spans="1:132" s="10" customFormat="1" ht="132.7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5" t="s">
        <v>17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39" t="s">
        <v>11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20">
        <f>'[2]Свод'!$F$12</f>
        <v>1045.8030281747506</v>
      </c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0">
        <f>'[2]Свод'!$F$13</f>
        <v>431.5574789963041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34"/>
      <c r="CY21" s="20">
        <f>'[2]Свод'!$I$12</f>
        <v>37.85483934030227</v>
      </c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0">
        <f>'[2]Свод'!$I$13</f>
        <v>36.80256754093742</v>
      </c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34"/>
    </row>
    <row r="22" spans="1:132" s="10" customFormat="1" ht="66" customHeight="1">
      <c r="A22" s="50" t="s">
        <v>155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</row>
    <row r="23" spans="1:132" s="10" customFormat="1" ht="207" customHeight="1">
      <c r="A23" s="14" t="s">
        <v>144</v>
      </c>
      <c r="B23" s="14"/>
      <c r="C23" s="14"/>
      <c r="D23" s="14"/>
      <c r="E23" s="14"/>
      <c r="F23" s="14"/>
      <c r="G23" s="14"/>
      <c r="H23" s="14"/>
      <c r="I23" s="15" t="s">
        <v>143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6"/>
      <c r="BB23" s="39" t="s">
        <v>16</v>
      </c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34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34"/>
    </row>
    <row r="24" spans="1:132" s="10" customFormat="1" ht="15.75">
      <c r="A24" s="14"/>
      <c r="B24" s="14"/>
      <c r="C24" s="14"/>
      <c r="D24" s="14"/>
      <c r="E24" s="14"/>
      <c r="F24" s="14"/>
      <c r="G24" s="14"/>
      <c r="H24" s="14"/>
      <c r="I24" s="40" t="s">
        <v>132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1"/>
      <c r="BB24" s="17" t="s">
        <v>16</v>
      </c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20">
        <f>'[3]стс'!$Q$7/2</f>
        <v>120419.13070424633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>
        <v>0</v>
      </c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46"/>
      <c r="CY24" s="20">
        <f>'[3]стс'!$T$7</f>
        <v>0</v>
      </c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>
        <v>0</v>
      </c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46"/>
    </row>
    <row r="25" spans="1:132" s="10" customFormat="1" ht="189" customHeight="1">
      <c r="A25" s="14" t="s">
        <v>145</v>
      </c>
      <c r="B25" s="14"/>
      <c r="C25" s="14"/>
      <c r="D25" s="14"/>
      <c r="E25" s="14"/>
      <c r="F25" s="14"/>
      <c r="G25" s="14"/>
      <c r="H25" s="14"/>
      <c r="I25" s="15" t="s">
        <v>146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6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46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46"/>
    </row>
    <row r="26" spans="1:132" s="10" customFormat="1" ht="15.75">
      <c r="A26" s="14"/>
      <c r="B26" s="14"/>
      <c r="C26" s="14"/>
      <c r="D26" s="14"/>
      <c r="E26" s="14"/>
      <c r="F26" s="14"/>
      <c r="G26" s="14"/>
      <c r="H26" s="14"/>
      <c r="I26" s="40" t="s">
        <v>132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1"/>
      <c r="BB26" s="17" t="s">
        <v>16</v>
      </c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20">
        <f>'[3]стс'!$Q$10/2</f>
        <v>142276.89896574017</v>
      </c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>
        <v>0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46"/>
      <c r="CY26" s="20">
        <f>'[3]стс'!$T$10</f>
        <v>0</v>
      </c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>
        <v>0</v>
      </c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46"/>
    </row>
    <row r="27" spans="1:132" s="10" customFormat="1" ht="194.25" customHeight="1">
      <c r="A27" s="35" t="s">
        <v>147</v>
      </c>
      <c r="B27" s="35"/>
      <c r="C27" s="35"/>
      <c r="D27" s="35"/>
      <c r="E27" s="35"/>
      <c r="F27" s="35"/>
      <c r="G27" s="35"/>
      <c r="H27" s="35"/>
      <c r="I27" s="36" t="s">
        <v>156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7"/>
      <c r="BB27" s="17" t="s">
        <v>16</v>
      </c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47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47"/>
    </row>
    <row r="28" spans="1:132" s="10" customFormat="1" ht="15.75">
      <c r="A28" s="14"/>
      <c r="B28" s="14"/>
      <c r="C28" s="14"/>
      <c r="D28" s="14"/>
      <c r="E28" s="14"/>
      <c r="F28" s="14"/>
      <c r="G28" s="14"/>
      <c r="H28" s="14"/>
      <c r="I28" s="40" t="s">
        <v>134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1"/>
      <c r="BB28" s="17" t="s">
        <v>16</v>
      </c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20">
        <f>'[3]стс'!$Q$12/2</f>
        <v>289814.23485580395</v>
      </c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46"/>
      <c r="CY28" s="20">
        <f>'[3]стс'!$T$12</f>
        <v>439045.6576760069</v>
      </c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46"/>
    </row>
    <row r="29" spans="1:132" s="10" customFormat="1" ht="15.75">
      <c r="A29" s="14"/>
      <c r="B29" s="14"/>
      <c r="C29" s="14"/>
      <c r="D29" s="14"/>
      <c r="E29" s="14"/>
      <c r="F29" s="14"/>
      <c r="G29" s="14"/>
      <c r="H29" s="14"/>
      <c r="I29" s="40" t="s">
        <v>135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1"/>
      <c r="BB29" s="17" t="s">
        <v>16</v>
      </c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20">
        <f>'[3]стс'!$Q$13/2</f>
        <v>759143.0657631243</v>
      </c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46"/>
      <c r="CY29" s="20">
        <f>'[3]стс'!$T$13</f>
        <v>585177.7566358531</v>
      </c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46"/>
    </row>
    <row r="30" spans="1:132" s="10" customFormat="1" ht="194.25" customHeight="1">
      <c r="A30" s="35" t="s">
        <v>149</v>
      </c>
      <c r="B30" s="35"/>
      <c r="C30" s="35"/>
      <c r="D30" s="35"/>
      <c r="E30" s="35"/>
      <c r="F30" s="35"/>
      <c r="G30" s="35"/>
      <c r="H30" s="35"/>
      <c r="I30" s="36" t="s">
        <v>148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46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46"/>
    </row>
    <row r="31" spans="1:132" s="10" customFormat="1" ht="15.75" customHeight="1">
      <c r="A31" s="14"/>
      <c r="B31" s="14"/>
      <c r="C31" s="14"/>
      <c r="D31" s="14"/>
      <c r="E31" s="14"/>
      <c r="F31" s="14"/>
      <c r="G31" s="14"/>
      <c r="H31" s="14"/>
      <c r="I31" s="40" t="s">
        <v>134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1"/>
      <c r="BB31" s="17" t="s">
        <v>16</v>
      </c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20">
        <f>'[3]стс'!$Q$15/2</f>
        <v>521788.7073811419</v>
      </c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46"/>
      <c r="CY31" s="20">
        <f>'[3]стс'!$T$15</f>
        <v>906637.9137066988</v>
      </c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>
        <v>0</v>
      </c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46"/>
    </row>
    <row r="32" spans="1:132" s="10" customFormat="1" ht="15.75" customHeight="1">
      <c r="A32" s="14"/>
      <c r="B32" s="14"/>
      <c r="C32" s="14"/>
      <c r="D32" s="14"/>
      <c r="E32" s="14"/>
      <c r="F32" s="14"/>
      <c r="G32" s="14"/>
      <c r="H32" s="14"/>
      <c r="I32" s="40" t="s">
        <v>135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1"/>
      <c r="BB32" s="17" t="s">
        <v>16</v>
      </c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20">
        <f>'[3]стс'!$Q$16/2</f>
        <v>0</v>
      </c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46"/>
      <c r="CY32" s="20">
        <f>'[3]стс'!$T$16</f>
        <v>1241921.7906783032</v>
      </c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>
        <v>0</v>
      </c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46"/>
    </row>
    <row r="33" spans="1:132" s="10" customFormat="1" ht="164.25" customHeight="1">
      <c r="A33" s="14" t="s">
        <v>150</v>
      </c>
      <c r="B33" s="14"/>
      <c r="C33" s="14"/>
      <c r="D33" s="14"/>
      <c r="E33" s="14"/>
      <c r="F33" s="14"/>
      <c r="G33" s="14"/>
      <c r="H33" s="14"/>
      <c r="I33" s="15" t="s">
        <v>157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6"/>
      <c r="BB33" s="39" t="s">
        <v>11</v>
      </c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46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46"/>
    </row>
    <row r="34" spans="1:132" s="10" customFormat="1" ht="31.5" customHeight="1">
      <c r="A34" s="14"/>
      <c r="B34" s="14"/>
      <c r="C34" s="14"/>
      <c r="D34" s="14"/>
      <c r="E34" s="14"/>
      <c r="F34" s="14"/>
      <c r="G34" s="14"/>
      <c r="H34" s="14"/>
      <c r="I34" s="40" t="s">
        <v>136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1"/>
      <c r="BB34" s="39" t="s">
        <v>11</v>
      </c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20">
        <f>'[3]стс'!$Q$18/2</f>
        <v>650.5543638508034</v>
      </c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>
        <v>0</v>
      </c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46"/>
      <c r="CY34" s="20">
        <f>'[3]стс'!$T$18</f>
        <v>444.75992063492055</v>
      </c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>
        <v>0</v>
      </c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46"/>
    </row>
    <row r="35" spans="1:132" s="10" customFormat="1" ht="35.25" customHeight="1">
      <c r="A35" s="14"/>
      <c r="B35" s="14"/>
      <c r="C35" s="14"/>
      <c r="D35" s="14"/>
      <c r="E35" s="14"/>
      <c r="F35" s="14"/>
      <c r="G35" s="14"/>
      <c r="H35" s="14"/>
      <c r="I35" s="40" t="s">
        <v>137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1"/>
      <c r="BB35" s="39" t="s">
        <v>11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20">
        <f>'[3]стс'!$Q$19/2</f>
        <v>0</v>
      </c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>
        <v>0</v>
      </c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46"/>
      <c r="CY35" s="20">
        <f>'[3]стс'!$T$19</f>
        <v>1240.3725376742293</v>
      </c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>
        <v>0</v>
      </c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46"/>
    </row>
    <row r="36" ht="4.5" customHeight="1"/>
    <row r="37" spans="1:132" ht="44.25" customHeight="1">
      <c r="A37" s="42" t="s">
        <v>18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</row>
    <row r="38" ht="3" customHeight="1"/>
  </sheetData>
  <sheetProtection/>
  <mergeCells count="143">
    <mergeCell ref="CO7:EA7"/>
    <mergeCell ref="A22:EB22"/>
    <mergeCell ref="BU33:CI33"/>
    <mergeCell ref="CJ33:CX33"/>
    <mergeCell ref="BU34:CI34"/>
    <mergeCell ref="CJ34:CX34"/>
    <mergeCell ref="BU28:CI28"/>
    <mergeCell ref="CJ28:CX28"/>
    <mergeCell ref="BU29:CI29"/>
    <mergeCell ref="CJ29:CX29"/>
    <mergeCell ref="BU35:CI35"/>
    <mergeCell ref="CJ35:CX35"/>
    <mergeCell ref="BU30:CI30"/>
    <mergeCell ref="CJ30:CX30"/>
    <mergeCell ref="BU31:CI31"/>
    <mergeCell ref="CJ31:CX31"/>
    <mergeCell ref="BU32:CI32"/>
    <mergeCell ref="CJ32:CX32"/>
    <mergeCell ref="BU26:CI26"/>
    <mergeCell ref="CJ26:CX26"/>
    <mergeCell ref="BU27:CI27"/>
    <mergeCell ref="CJ27:CX27"/>
    <mergeCell ref="BU23:CI23"/>
    <mergeCell ref="CJ23:CX23"/>
    <mergeCell ref="BU24:CI24"/>
    <mergeCell ref="CJ24:CX24"/>
    <mergeCell ref="BU19:CI19"/>
    <mergeCell ref="CJ19:CX19"/>
    <mergeCell ref="BU20:CI20"/>
    <mergeCell ref="CJ20:CX20"/>
    <mergeCell ref="BU21:CI21"/>
    <mergeCell ref="CJ21:CX21"/>
    <mergeCell ref="BU15:CX15"/>
    <mergeCell ref="BU16:CI16"/>
    <mergeCell ref="CJ16:CX16"/>
    <mergeCell ref="BU17:CI17"/>
    <mergeCell ref="CJ17:CX17"/>
    <mergeCell ref="BU18:CI18"/>
    <mergeCell ref="CJ18:CX18"/>
    <mergeCell ref="A34:H34"/>
    <mergeCell ref="I34:BA34"/>
    <mergeCell ref="BB34:BT34"/>
    <mergeCell ref="CY34:DM34"/>
    <mergeCell ref="DN34:EB34"/>
    <mergeCell ref="A35:H35"/>
    <mergeCell ref="I35:BA35"/>
    <mergeCell ref="BB35:BT35"/>
    <mergeCell ref="CY35:DM35"/>
    <mergeCell ref="DN35:EB35"/>
    <mergeCell ref="A32:H32"/>
    <mergeCell ref="I32:BA32"/>
    <mergeCell ref="BB32:BT32"/>
    <mergeCell ref="CY32:DM32"/>
    <mergeCell ref="DN32:EB32"/>
    <mergeCell ref="A29:H29"/>
    <mergeCell ref="I29:BA29"/>
    <mergeCell ref="BB29:BT29"/>
    <mergeCell ref="CY29:DM29"/>
    <mergeCell ref="DN29:EB29"/>
    <mergeCell ref="A30:H30"/>
    <mergeCell ref="I30:BA30"/>
    <mergeCell ref="BB30:BT30"/>
    <mergeCell ref="CY30:DM30"/>
    <mergeCell ref="DN30:EB30"/>
    <mergeCell ref="A31:H31"/>
    <mergeCell ref="I31:BA31"/>
    <mergeCell ref="BB31:BT31"/>
    <mergeCell ref="CY31:DM31"/>
    <mergeCell ref="DN31:EB31"/>
    <mergeCell ref="A28:H28"/>
    <mergeCell ref="I28:BA28"/>
    <mergeCell ref="BB28:BT28"/>
    <mergeCell ref="CY28:DM28"/>
    <mergeCell ref="DN28:EB28"/>
    <mergeCell ref="A26:H26"/>
    <mergeCell ref="I26:BA26"/>
    <mergeCell ref="BB26:BT26"/>
    <mergeCell ref="CY26:DM26"/>
    <mergeCell ref="DN26:EB26"/>
    <mergeCell ref="DN24:EB24"/>
    <mergeCell ref="A25:H25"/>
    <mergeCell ref="I25:BA25"/>
    <mergeCell ref="BB25:BT25"/>
    <mergeCell ref="CY25:DM25"/>
    <mergeCell ref="DN25:EB25"/>
    <mergeCell ref="BU25:CI25"/>
    <mergeCell ref="CJ25:CX25"/>
    <mergeCell ref="BB15:BT16"/>
    <mergeCell ref="CY15:EB15"/>
    <mergeCell ref="DN33:EB33"/>
    <mergeCell ref="A33:H33"/>
    <mergeCell ref="I33:BA33"/>
    <mergeCell ref="BB33:BT33"/>
    <mergeCell ref="CY33:DM33"/>
    <mergeCell ref="DN23:EB23"/>
    <mergeCell ref="A27:H27"/>
    <mergeCell ref="DN27:EB27"/>
    <mergeCell ref="I23:BA23"/>
    <mergeCell ref="BB23:BT23"/>
    <mergeCell ref="CY23:DM23"/>
    <mergeCell ref="A37:EB37"/>
    <mergeCell ref="A20:H20"/>
    <mergeCell ref="I20:BA20"/>
    <mergeCell ref="BB20:BT20"/>
    <mergeCell ref="CY20:DM20"/>
    <mergeCell ref="I27:BA27"/>
    <mergeCell ref="CY24:DM24"/>
    <mergeCell ref="BB27:BT27"/>
    <mergeCell ref="CY27:DM27"/>
    <mergeCell ref="A24:H24"/>
    <mergeCell ref="I24:BA24"/>
    <mergeCell ref="BB24:BT24"/>
    <mergeCell ref="A18:H18"/>
    <mergeCell ref="I18:BA18"/>
    <mergeCell ref="BB18:BT18"/>
    <mergeCell ref="CY18:DM18"/>
    <mergeCell ref="A23:H23"/>
    <mergeCell ref="DN20:EB20"/>
    <mergeCell ref="A21:H21"/>
    <mergeCell ref="I21:BA21"/>
    <mergeCell ref="BB21:BT21"/>
    <mergeCell ref="CY21:DM21"/>
    <mergeCell ref="DN21:EB21"/>
    <mergeCell ref="DN16:EB16"/>
    <mergeCell ref="CY16:DM16"/>
    <mergeCell ref="A9:EB9"/>
    <mergeCell ref="A10:EB10"/>
    <mergeCell ref="DN18:EB18"/>
    <mergeCell ref="A19:H19"/>
    <mergeCell ref="I19:BA19"/>
    <mergeCell ref="BB19:BT19"/>
    <mergeCell ref="CY19:DM19"/>
    <mergeCell ref="DN19:EB19"/>
    <mergeCell ref="A17:H17"/>
    <mergeCell ref="I17:BA17"/>
    <mergeCell ref="BB17:BT17"/>
    <mergeCell ref="CY17:DM17"/>
    <mergeCell ref="DN17:EB17"/>
    <mergeCell ref="BO2:EB2"/>
    <mergeCell ref="AK11:DN11"/>
    <mergeCell ref="A15:BA16"/>
    <mergeCell ref="AK12:DN12"/>
    <mergeCell ref="AS13:BD13"/>
  </mergeCells>
  <printOptions/>
  <pageMargins left="0.7874015748031497" right="0.31" top="0.5905511811023623" bottom="0.23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0"/>
  <sheetViews>
    <sheetView view="pageBreakPreview" zoomScaleSheetLayoutView="100" zoomScalePageLayoutView="0" workbookViewId="0" topLeftCell="A23">
      <selection activeCell="CG36" sqref="CG36:CX36"/>
    </sheetView>
  </sheetViews>
  <sheetFormatPr defaultColWidth="0.875" defaultRowHeight="12.75"/>
  <cols>
    <col min="1" max="16384" width="0.875" style="2" customWidth="1"/>
  </cols>
  <sheetData>
    <row r="1" s="1" customFormat="1" ht="12.75">
      <c r="DT1" s="1" t="s">
        <v>53</v>
      </c>
    </row>
    <row r="2" spans="66:160" s="1" customFormat="1" ht="41.25" customHeight="1"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DT2" s="22" t="s">
        <v>1</v>
      </c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</row>
    <row r="3" s="1" customFormat="1" ht="5.25" customHeight="1"/>
    <row r="4" s="8" customFormat="1" ht="12">
      <c r="DT4" s="8" t="s">
        <v>20</v>
      </c>
    </row>
    <row r="5" s="8" customFormat="1" ht="12">
      <c r="DT5" s="8" t="s">
        <v>21</v>
      </c>
    </row>
    <row r="6" s="1" customFormat="1" ht="12.75"/>
    <row r="7" spans="102:160" s="3" customFormat="1" ht="16.5">
      <c r="CX7" s="4"/>
      <c r="FD7" s="4" t="s">
        <v>2</v>
      </c>
    </row>
    <row r="8" s="3" customFormat="1" ht="20.25" customHeight="1"/>
    <row r="9" spans="1:160" s="5" customFormat="1" ht="18.75">
      <c r="A9" s="32" t="s">
        <v>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</row>
    <row r="10" spans="1:160" s="6" customFormat="1" ht="18.75" customHeight="1">
      <c r="A10" s="94" t="s">
        <v>51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</row>
    <row r="11" ht="13.5" customHeight="1"/>
    <row r="12" spans="1:160" s="9" customFormat="1" ht="114" customHeight="1">
      <c r="A12" s="87" t="s">
        <v>50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24"/>
      <c r="AS12" s="56" t="s">
        <v>49</v>
      </c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7" t="s">
        <v>48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57" t="s">
        <v>47</v>
      </c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56" t="s">
        <v>49</v>
      </c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7" t="s">
        <v>48</v>
      </c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57" t="s">
        <v>47</v>
      </c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</row>
    <row r="13" spans="1:160" s="9" customFormat="1" ht="15.7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26"/>
      <c r="AS13" s="57" t="s">
        <v>152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57" t="s">
        <v>153</v>
      </c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</row>
    <row r="14" spans="1:160" s="10" customFormat="1" ht="49.5" customHeight="1">
      <c r="A14" s="51" t="s">
        <v>46</v>
      </c>
      <c r="B14" s="51"/>
      <c r="C14" s="51"/>
      <c r="D14" s="51"/>
      <c r="E14" s="51"/>
      <c r="F14" s="51"/>
      <c r="G14" s="51"/>
      <c r="H14" s="51"/>
      <c r="I14" s="52" t="s">
        <v>45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3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5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5"/>
    </row>
    <row r="15" spans="1:160" s="10" customFormat="1" ht="19.5" customHeight="1">
      <c r="A15" s="58"/>
      <c r="B15" s="58"/>
      <c r="C15" s="58"/>
      <c r="D15" s="58"/>
      <c r="E15" s="58"/>
      <c r="F15" s="58"/>
      <c r="G15" s="58"/>
      <c r="H15" s="58"/>
      <c r="I15" s="59" t="s">
        <v>10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60"/>
      <c r="AS15" s="61">
        <f>BM15*CG15</f>
        <v>55344922.0888228</v>
      </c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1">
        <f>'[2]С1 (2)'!$M$8+'[2]С1 (2)'!$N$8</f>
        <v>28796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83">
        <f>'[2]Свод'!$F$6</f>
        <v>1921.9656233095845</v>
      </c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4"/>
      <c r="CY15" s="61">
        <f>DS15*EM15</f>
        <v>4877637.081858649</v>
      </c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1">
        <f>'[2]С1 (2)'!$O$8</f>
        <v>70112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83">
        <f>'[2]Свод'!$I$6</f>
        <v>69.56921899045312</v>
      </c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4"/>
    </row>
    <row r="16" spans="1:160" s="10" customFormat="1" ht="19.5" customHeight="1">
      <c r="A16" s="35"/>
      <c r="B16" s="35"/>
      <c r="C16" s="35"/>
      <c r="D16" s="35"/>
      <c r="E16" s="35"/>
      <c r="F16" s="35"/>
      <c r="G16" s="35"/>
      <c r="H16" s="35"/>
      <c r="I16" s="63" t="s">
        <v>29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  <c r="AS16" s="61">
        <f>BM16*CG16</f>
        <v>2081125.1549263564</v>
      </c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5">
        <f>'[2]С1 (2)'!$Q$8+'[2]С1 (2)'!$R$8</f>
        <v>2624</v>
      </c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7"/>
      <c r="CG16" s="83">
        <f>'[2]Свод'!$F$7</f>
        <v>793.1117206274224</v>
      </c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4"/>
      <c r="CY16" s="61">
        <f>DS16*EM16</f>
        <v>877974.6747345566</v>
      </c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5">
        <f>'[2]С1 (2)'!$S$8</f>
        <v>12981</v>
      </c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7"/>
      <c r="EM16" s="83">
        <f>'[2]Свод'!$I$7</f>
        <v>67.6353651286154</v>
      </c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4"/>
    </row>
    <row r="17" spans="1:160" s="10" customFormat="1" ht="81.75" customHeight="1">
      <c r="A17" s="14" t="s">
        <v>44</v>
      </c>
      <c r="B17" s="14"/>
      <c r="C17" s="14"/>
      <c r="D17" s="14"/>
      <c r="E17" s="14"/>
      <c r="F17" s="14"/>
      <c r="G17" s="14"/>
      <c r="H17" s="14"/>
      <c r="I17" s="15" t="s">
        <v>43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6"/>
      <c r="AS17" s="55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68"/>
      <c r="BM17" s="55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68"/>
      <c r="CG17" s="55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89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90"/>
      <c r="DS17" s="89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90"/>
      <c r="EM17" s="89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</row>
    <row r="18" spans="1:160" s="10" customFormat="1" ht="66" customHeight="1">
      <c r="A18" s="51" t="s">
        <v>42</v>
      </c>
      <c r="B18" s="51"/>
      <c r="C18" s="51"/>
      <c r="D18" s="51"/>
      <c r="E18" s="51"/>
      <c r="F18" s="51"/>
      <c r="G18" s="51"/>
      <c r="H18" s="51"/>
      <c r="I18" s="52" t="s">
        <v>41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3"/>
      <c r="AS18" s="92" t="s">
        <v>154</v>
      </c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</row>
    <row r="19" spans="1:160" s="10" customFormat="1" ht="35.25" customHeight="1">
      <c r="A19" s="58"/>
      <c r="B19" s="58"/>
      <c r="C19" s="58"/>
      <c r="D19" s="58"/>
      <c r="E19" s="58"/>
      <c r="F19" s="58"/>
      <c r="G19" s="58"/>
      <c r="H19" s="58"/>
      <c r="I19" s="59" t="s">
        <v>40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60"/>
      <c r="AS19" s="75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76"/>
      <c r="BM19" s="75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76"/>
      <c r="CG19" s="75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76"/>
      <c r="CY19" s="75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76"/>
      <c r="DS19" s="75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76"/>
      <c r="EM19" s="75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</row>
    <row r="20" spans="1:160" s="10" customFormat="1" ht="33.75" customHeight="1">
      <c r="A20" s="58"/>
      <c r="B20" s="58"/>
      <c r="C20" s="58"/>
      <c r="D20" s="58"/>
      <c r="E20" s="58"/>
      <c r="F20" s="58"/>
      <c r="G20" s="58"/>
      <c r="H20" s="58"/>
      <c r="I20" s="77" t="s">
        <v>131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S20" s="72">
        <f>'[3]стс'!$M$27</f>
        <v>1598575.7060520148</v>
      </c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72">
        <f>'[3]свод'!$D$19</f>
        <v>477.1666666666667</v>
      </c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4"/>
      <c r="CG20" s="72">
        <f>AS20/BM20/2</f>
        <v>1675.0705966315209</v>
      </c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2">
        <v>0</v>
      </c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1"/>
      <c r="DS20" s="72">
        <v>0</v>
      </c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4"/>
      <c r="EM20" s="72">
        <f>'[3]стс'!$O$27</f>
        <v>0</v>
      </c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</row>
    <row r="21" spans="1:160" s="10" customFormat="1" ht="33.75" customHeight="1">
      <c r="A21" s="58"/>
      <c r="B21" s="58"/>
      <c r="C21" s="58"/>
      <c r="D21" s="58"/>
      <c r="E21" s="58"/>
      <c r="F21" s="58"/>
      <c r="G21" s="58"/>
      <c r="H21" s="58"/>
      <c r="I21" s="77" t="s">
        <v>133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72">
        <f>'[3]стс'!$M$28</f>
        <v>1350043.8102215037</v>
      </c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BM21" s="72">
        <f>'[3]свод'!$D$20</f>
        <v>191.7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4"/>
      <c r="CG21" s="72">
        <f>AS21/BM21/2</f>
        <v>3521.241028225101</v>
      </c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2">
        <f>'[3]стс'!$P$28</f>
        <v>1433135.1129822223</v>
      </c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1"/>
      <c r="DS21" s="72">
        <f>CY21/EM21</f>
        <v>233.33333333333331</v>
      </c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4"/>
      <c r="EM21" s="72">
        <f>'[3]стс'!$O$28</f>
        <v>6142.007627066668</v>
      </c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</row>
    <row r="22" spans="1:160" s="10" customFormat="1" ht="35.25" customHeight="1">
      <c r="A22" s="58"/>
      <c r="B22" s="58"/>
      <c r="C22" s="58"/>
      <c r="D22" s="58"/>
      <c r="E22" s="58"/>
      <c r="F22" s="58"/>
      <c r="G22" s="58"/>
      <c r="H22" s="58"/>
      <c r="I22" s="59" t="s">
        <v>39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60"/>
      <c r="AS22" s="69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  <c r="BM22" s="72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4"/>
      <c r="CG22" s="69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69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1"/>
      <c r="DS22" s="72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4"/>
      <c r="EM22" s="69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</row>
    <row r="23" spans="1:160" s="10" customFormat="1" ht="30" customHeight="1">
      <c r="A23" s="58"/>
      <c r="B23" s="58"/>
      <c r="C23" s="58"/>
      <c r="D23" s="58"/>
      <c r="E23" s="58"/>
      <c r="F23" s="58"/>
      <c r="G23" s="58"/>
      <c r="H23" s="58"/>
      <c r="I23" s="77" t="s">
        <v>131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  <c r="AS23" s="72">
        <f>'[3]стс'!$M$29</f>
        <v>33772042.7921582</v>
      </c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  <c r="BM23" s="72">
        <f>'[3]свод'!$D$23</f>
        <v>4203.05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4"/>
      <c r="CG23" s="72">
        <f>AS23/BM23/2</f>
        <v>4017.5637682347583</v>
      </c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2">
        <f>'[3]стс'!$P$29</f>
        <v>26931472.15876433</v>
      </c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1"/>
      <c r="DS23" s="72">
        <f>CY23/EM23</f>
        <v>12968.646666666666</v>
      </c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4"/>
      <c r="EM23" s="72">
        <f>'[3]стс'!$O$29</f>
        <v>2076.660182899912</v>
      </c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</row>
    <row r="24" spans="1:160" s="10" customFormat="1" ht="30" customHeight="1">
      <c r="A24" s="58"/>
      <c r="B24" s="58"/>
      <c r="C24" s="58"/>
      <c r="D24" s="58"/>
      <c r="E24" s="58"/>
      <c r="F24" s="58"/>
      <c r="G24" s="58"/>
      <c r="H24" s="58"/>
      <c r="I24" s="77" t="s">
        <v>133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72">
        <f>'[3]стс'!$M$30</f>
        <v>7011966.73969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  <c r="BM24" s="72">
        <f>'[3]свод'!$D$26</f>
        <v>485.5333333333334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4"/>
      <c r="CG24" s="72">
        <f>AS24/BM24/2</f>
        <v>7220.891191497321</v>
      </c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2">
        <f>'[3]стс'!$P$30</f>
        <v>41879914.37277</v>
      </c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1"/>
      <c r="DS24" s="72">
        <f>CY24/EM24</f>
        <v>14682.019999999999</v>
      </c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4"/>
      <c r="EM24" s="72">
        <f>'[3]стс'!$O$30</f>
        <v>2852.4626974197013</v>
      </c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</row>
    <row r="25" spans="1:160" s="10" customFormat="1" ht="35.25" customHeight="1">
      <c r="A25" s="58"/>
      <c r="B25" s="58"/>
      <c r="C25" s="58"/>
      <c r="D25" s="58"/>
      <c r="E25" s="58"/>
      <c r="F25" s="58"/>
      <c r="G25" s="58"/>
      <c r="H25" s="58"/>
      <c r="I25" s="59" t="s">
        <v>38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60"/>
      <c r="AS25" s="69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BM25" s="72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4"/>
      <c r="CG25" s="69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69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1"/>
      <c r="DS25" s="72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4"/>
      <c r="EM25" s="69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</row>
    <row r="26" spans="1:160" s="10" customFormat="1" ht="114" customHeight="1">
      <c r="A26" s="58"/>
      <c r="B26" s="58"/>
      <c r="C26" s="58"/>
      <c r="D26" s="58"/>
      <c r="E26" s="58"/>
      <c r="F26" s="58"/>
      <c r="G26" s="58"/>
      <c r="H26" s="58"/>
      <c r="I26" s="59" t="s">
        <v>37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0"/>
      <c r="AS26" s="69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BM26" s="72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4"/>
      <c r="CG26" s="69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69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1"/>
      <c r="DS26" s="72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4"/>
      <c r="EM26" s="69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</row>
    <row r="27" spans="1:160" s="10" customFormat="1" ht="34.5" customHeight="1">
      <c r="A27" s="58"/>
      <c r="B27" s="58"/>
      <c r="C27" s="58"/>
      <c r="D27" s="58"/>
      <c r="E27" s="58"/>
      <c r="F27" s="58"/>
      <c r="G27" s="58"/>
      <c r="H27" s="58"/>
      <c r="I27" s="77" t="s">
        <v>138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  <c r="AS27" s="72">
        <f>'[3]стс'!$M$32</f>
        <v>3658170.4899999998</v>
      </c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72">
        <f>'[3]свод'!$D$29</f>
        <v>291.66666666666663</v>
      </c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4"/>
      <c r="CG27" s="72">
        <f>AS27/BM27/6</f>
        <v>2090.3831371428573</v>
      </c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2">
        <f>'[3]стс'!$P$32</f>
        <v>0</v>
      </c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1"/>
      <c r="DS27" s="72">
        <v>0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4"/>
      <c r="EM27" s="72">
        <f>'[3]стс'!$O$32</f>
        <v>0</v>
      </c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</row>
    <row r="28" spans="1:160" s="10" customFormat="1" ht="34.5" customHeight="1">
      <c r="A28" s="58"/>
      <c r="B28" s="58"/>
      <c r="C28" s="58"/>
      <c r="D28" s="58"/>
      <c r="E28" s="58"/>
      <c r="F28" s="58"/>
      <c r="G28" s="58"/>
      <c r="H28" s="58"/>
      <c r="I28" s="77" t="s">
        <v>139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  <c r="AS28" s="72">
        <f>'[3]стс'!$M$33</f>
        <v>0</v>
      </c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  <c r="BM28" s="72">
        <f>'[3]свод'!$D$30</f>
        <v>0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4"/>
      <c r="CG28" s="72">
        <f>'[3]стс'!$L$33</f>
        <v>0</v>
      </c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2">
        <f>'[3]стс'!$P$33</f>
        <v>54579961.366666675</v>
      </c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1"/>
      <c r="DS28" s="72">
        <f>CY28/EM28</f>
        <v>6562.203333333335</v>
      </c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4"/>
      <c r="EM28" s="72">
        <f>'[3]стс'!$O$33</f>
        <v>8317.322489753187</v>
      </c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</row>
    <row r="29" spans="1:160" s="10" customFormat="1" ht="66" customHeight="1">
      <c r="A29" s="35"/>
      <c r="B29" s="35"/>
      <c r="C29" s="35"/>
      <c r="D29" s="35"/>
      <c r="E29" s="35"/>
      <c r="F29" s="35"/>
      <c r="G29" s="35"/>
      <c r="H29" s="35"/>
      <c r="I29" s="63" t="s">
        <v>36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4"/>
      <c r="AS29" s="79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80"/>
      <c r="BM29" s="79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80"/>
      <c r="CG29" s="79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79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80"/>
      <c r="DS29" s="79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80"/>
      <c r="EM29" s="79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</row>
    <row r="30" spans="1:160" s="10" customFormat="1" ht="66" customHeight="1">
      <c r="A30" s="51" t="s">
        <v>35</v>
      </c>
      <c r="B30" s="51"/>
      <c r="C30" s="51"/>
      <c r="D30" s="51"/>
      <c r="E30" s="51"/>
      <c r="F30" s="51"/>
      <c r="G30" s="51"/>
      <c r="H30" s="51"/>
      <c r="I30" s="52" t="s">
        <v>34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3"/>
      <c r="AS30" s="55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68"/>
      <c r="BM30" s="55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68"/>
      <c r="CG30" s="55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5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68"/>
      <c r="DS30" s="55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68"/>
      <c r="EM30" s="55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</row>
    <row r="31" spans="1:160" s="10" customFormat="1" ht="19.5" customHeight="1">
      <c r="A31" s="58"/>
      <c r="B31" s="58"/>
      <c r="C31" s="58"/>
      <c r="D31" s="58"/>
      <c r="E31" s="58"/>
      <c r="F31" s="58"/>
      <c r="G31" s="58"/>
      <c r="H31" s="58"/>
      <c r="I31" s="59" t="s">
        <v>10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60"/>
      <c r="AS31" s="85">
        <f>BM31*CG31</f>
        <v>20779426.36314297</v>
      </c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76"/>
      <c r="BM31" s="85">
        <f>BM15</f>
        <v>28796</v>
      </c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76"/>
      <c r="CG31" s="84">
        <f>'[2]Свод'!$F$8</f>
        <v>721.6080831762388</v>
      </c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5">
        <f>DS31*EM31</f>
        <v>1831324.2975742924</v>
      </c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76"/>
      <c r="DS31" s="85">
        <f>DS15</f>
        <v>70112</v>
      </c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76"/>
      <c r="EM31" s="84">
        <f>'[2]Свод'!$I$8</f>
        <v>26.11998370570362</v>
      </c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</row>
    <row r="32" spans="1:160" s="10" customFormat="1" ht="19.5" customHeight="1">
      <c r="A32" s="35"/>
      <c r="B32" s="35"/>
      <c r="C32" s="35"/>
      <c r="D32" s="35"/>
      <c r="E32" s="35"/>
      <c r="F32" s="35"/>
      <c r="G32" s="35"/>
      <c r="H32" s="35"/>
      <c r="I32" s="63" t="s">
        <v>29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4"/>
      <c r="AS32" s="65">
        <f>BM32*CG32</f>
        <v>781365.0336316985</v>
      </c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80"/>
      <c r="BM32" s="65">
        <f>BM16</f>
        <v>2624</v>
      </c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80"/>
      <c r="CG32" s="81">
        <f>'[2]Свод'!$F$9</f>
        <v>297.77630854866555</v>
      </c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65">
        <f>DS32*EM32</f>
        <v>329638.37356337276</v>
      </c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80"/>
      <c r="DS32" s="65">
        <f>DS16</f>
        <v>12981</v>
      </c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80"/>
      <c r="EM32" s="81">
        <f>'[2]Свод'!$I$9</f>
        <v>25.393912145703162</v>
      </c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</row>
    <row r="33" spans="1:160" s="10" customFormat="1" ht="114" customHeight="1">
      <c r="A33" s="51" t="s">
        <v>33</v>
      </c>
      <c r="B33" s="51"/>
      <c r="C33" s="51"/>
      <c r="D33" s="51"/>
      <c r="E33" s="51"/>
      <c r="F33" s="51"/>
      <c r="G33" s="51"/>
      <c r="H33" s="51"/>
      <c r="I33" s="52" t="s">
        <v>32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3"/>
      <c r="AS33" s="55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68"/>
      <c r="BM33" s="55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68"/>
      <c r="CG33" s="55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5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68"/>
      <c r="DS33" s="55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68"/>
      <c r="EM33" s="55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</row>
    <row r="34" spans="1:160" s="10" customFormat="1" ht="19.5" customHeight="1">
      <c r="A34" s="58"/>
      <c r="B34" s="58"/>
      <c r="C34" s="58"/>
      <c r="D34" s="58"/>
      <c r="E34" s="58"/>
      <c r="F34" s="58"/>
      <c r="G34" s="58"/>
      <c r="H34" s="58"/>
      <c r="I34" s="59" t="s">
        <v>10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60"/>
      <c r="AS34" s="85">
        <f>BM34*CG34</f>
        <v>14975331.89917953</v>
      </c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76"/>
      <c r="BM34" s="85">
        <f>'[2]С1 (2)'!$AE$8+'[2]С1 (2)'!$AF$8</f>
        <v>22011.133333333335</v>
      </c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76"/>
      <c r="CG34" s="84">
        <f>'[2]Свод'!$F$10</f>
        <v>680.3526048566117</v>
      </c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5">
        <f>DS34*EM34</f>
        <v>357127.8416681198</v>
      </c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76"/>
      <c r="DS34" s="85">
        <f>'[2]С1 (2)'!$AG$8</f>
        <v>9361.666666666666</v>
      </c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76"/>
      <c r="EM34" s="84">
        <f>'[2]Свод'!$I$10</f>
        <v>38.147891223228044</v>
      </c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</row>
    <row r="35" spans="1:160" s="10" customFormat="1" ht="19.5" customHeight="1">
      <c r="A35" s="35"/>
      <c r="B35" s="35"/>
      <c r="C35" s="35"/>
      <c r="D35" s="35"/>
      <c r="E35" s="35"/>
      <c r="F35" s="35"/>
      <c r="G35" s="35"/>
      <c r="H35" s="35"/>
      <c r="I35" s="63" t="s">
        <v>29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4"/>
      <c r="AS35" s="85">
        <f>BM35*CG35</f>
        <v>659312.9384642208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76"/>
      <c r="BM35" s="65">
        <f>'[2]С1 (2)'!$AI$8+'[2]С1 (2)'!$AJ$8</f>
        <v>2624</v>
      </c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80"/>
      <c r="CG35" s="81">
        <f>'[2]Свод'!$F$11</f>
        <v>251.26255276837685</v>
      </c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5">
        <f>DS35*EM35</f>
        <v>278147.6459145932</v>
      </c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76"/>
      <c r="DS35" s="65">
        <f>'[2]С1 (2)'!$AK$8</f>
        <v>12981</v>
      </c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80"/>
      <c r="EM35" s="81">
        <f>'[2]Свод'!$I$11</f>
        <v>21.427289570494814</v>
      </c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</row>
    <row r="36" spans="1:160" s="10" customFormat="1" ht="207.75" customHeight="1">
      <c r="A36" s="51" t="s">
        <v>31</v>
      </c>
      <c r="B36" s="51"/>
      <c r="C36" s="51"/>
      <c r="D36" s="51"/>
      <c r="E36" s="51"/>
      <c r="F36" s="51"/>
      <c r="G36" s="51"/>
      <c r="H36" s="51"/>
      <c r="I36" s="52" t="s">
        <v>30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3"/>
      <c r="AS36" s="55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68"/>
      <c r="BM36" s="55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68"/>
      <c r="CG36" s="55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5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68"/>
      <c r="DS36" s="55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68"/>
      <c r="EM36" s="55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</row>
    <row r="37" spans="1:160" s="10" customFormat="1" ht="19.5" customHeight="1">
      <c r="A37" s="58"/>
      <c r="B37" s="58"/>
      <c r="C37" s="58"/>
      <c r="D37" s="58"/>
      <c r="E37" s="58"/>
      <c r="F37" s="58"/>
      <c r="G37" s="58"/>
      <c r="H37" s="58"/>
      <c r="I37" s="59" t="s">
        <v>10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60"/>
      <c r="AS37" s="85">
        <f>BM37*CG37</f>
        <v>30114943.999320116</v>
      </c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76"/>
      <c r="BM37" s="85">
        <f>BM31</f>
        <v>28796</v>
      </c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76"/>
      <c r="CG37" s="84">
        <f>'[2]Свод'!$F$12</f>
        <v>1045.8030281747506</v>
      </c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5">
        <f>DS37*EM37</f>
        <v>2654078.4958272725</v>
      </c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76"/>
      <c r="DS37" s="85">
        <f>DS31</f>
        <v>70112</v>
      </c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76"/>
      <c r="EM37" s="84">
        <f>'[2]Свод'!$I$12</f>
        <v>37.85483934030227</v>
      </c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</row>
    <row r="38" spans="1:160" s="10" customFormat="1" ht="19.5" customHeight="1">
      <c r="A38" s="35"/>
      <c r="B38" s="35"/>
      <c r="C38" s="35"/>
      <c r="D38" s="35"/>
      <c r="E38" s="35"/>
      <c r="F38" s="35"/>
      <c r="G38" s="35"/>
      <c r="H38" s="35"/>
      <c r="I38" s="63" t="s">
        <v>29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4"/>
      <c r="AS38" s="65">
        <f>BM38*CG38</f>
        <v>1132406.824886302</v>
      </c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80"/>
      <c r="BM38" s="65">
        <f>BM32</f>
        <v>2624</v>
      </c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80"/>
      <c r="CG38" s="81">
        <f>'[2]Свод'!$F$13</f>
        <v>431.5574789963041</v>
      </c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65">
        <f>DS38*EM38</f>
        <v>477734.1292489086</v>
      </c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80"/>
      <c r="DS38" s="65">
        <f>DS32</f>
        <v>12981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80"/>
      <c r="EM38" s="81">
        <f>'[2]Свод'!$I$13</f>
        <v>36.80256754093742</v>
      </c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</row>
    <row r="39" ht="4.5" customHeight="1"/>
    <row r="40" spans="1:159" ht="27.75" customHeight="1">
      <c r="A40" s="91" t="s">
        <v>28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</row>
    <row r="41" ht="3" customHeight="1"/>
  </sheetData>
  <sheetProtection/>
  <mergeCells count="209">
    <mergeCell ref="A40:FC40"/>
    <mergeCell ref="AS18:FD18"/>
    <mergeCell ref="CY38:DR38"/>
    <mergeCell ref="DS38:EL38"/>
    <mergeCell ref="EM38:FD38"/>
    <mergeCell ref="A9:FD9"/>
    <mergeCell ref="A10:FD10"/>
    <mergeCell ref="CY36:DR36"/>
    <mergeCell ref="DS36:EL36"/>
    <mergeCell ref="EM36:FD36"/>
    <mergeCell ref="CY37:DR37"/>
    <mergeCell ref="DS37:EL37"/>
    <mergeCell ref="EM37:FD37"/>
    <mergeCell ref="CY34:DR34"/>
    <mergeCell ref="DS34:EL34"/>
    <mergeCell ref="EM34:FD34"/>
    <mergeCell ref="CY35:DR35"/>
    <mergeCell ref="DS35:EL35"/>
    <mergeCell ref="EM35:FD35"/>
    <mergeCell ref="CY32:DR32"/>
    <mergeCell ref="DS32:EL32"/>
    <mergeCell ref="EM32:FD32"/>
    <mergeCell ref="CY33:DR33"/>
    <mergeCell ref="DS33:EL33"/>
    <mergeCell ref="EM33:FD33"/>
    <mergeCell ref="CY30:DR30"/>
    <mergeCell ref="DS30:EL30"/>
    <mergeCell ref="EM30:FD30"/>
    <mergeCell ref="CY31:DR31"/>
    <mergeCell ref="DS31:EL31"/>
    <mergeCell ref="EM31:FD31"/>
    <mergeCell ref="CY28:DR28"/>
    <mergeCell ref="DS28:EL28"/>
    <mergeCell ref="EM28:FD28"/>
    <mergeCell ref="CY29:DR29"/>
    <mergeCell ref="DS29:EL29"/>
    <mergeCell ref="EM29:FD29"/>
    <mergeCell ref="CY26:DR26"/>
    <mergeCell ref="DS26:EL26"/>
    <mergeCell ref="EM26:FD26"/>
    <mergeCell ref="CY27:DR27"/>
    <mergeCell ref="DS27:EL27"/>
    <mergeCell ref="EM27:FD27"/>
    <mergeCell ref="CY24:DR24"/>
    <mergeCell ref="DS24:EL24"/>
    <mergeCell ref="EM24:FD24"/>
    <mergeCell ref="CY25:DR25"/>
    <mergeCell ref="DS25:EL25"/>
    <mergeCell ref="EM25:FD25"/>
    <mergeCell ref="CY22:DR22"/>
    <mergeCell ref="DS22:EL22"/>
    <mergeCell ref="EM22:FD22"/>
    <mergeCell ref="CY23:DR23"/>
    <mergeCell ref="DS23:EL23"/>
    <mergeCell ref="EM23:FD23"/>
    <mergeCell ref="EM17:FD17"/>
    <mergeCell ref="CY20:DR20"/>
    <mergeCell ref="DS20:EL20"/>
    <mergeCell ref="EM20:FD20"/>
    <mergeCell ref="CY21:DR21"/>
    <mergeCell ref="DS21:EL21"/>
    <mergeCell ref="EM21:FD21"/>
    <mergeCell ref="DS15:EL15"/>
    <mergeCell ref="EM15:FD15"/>
    <mergeCell ref="CY16:DR16"/>
    <mergeCell ref="DS16:EL16"/>
    <mergeCell ref="EM16:FD16"/>
    <mergeCell ref="CY19:DR19"/>
    <mergeCell ref="DS19:EL19"/>
    <mergeCell ref="EM19:FD19"/>
    <mergeCell ref="CY17:DR17"/>
    <mergeCell ref="DS17:EL17"/>
    <mergeCell ref="BM24:CF24"/>
    <mergeCell ref="DT2:FD2"/>
    <mergeCell ref="CY12:DR12"/>
    <mergeCell ref="DS12:EL12"/>
    <mergeCell ref="EM12:FD12"/>
    <mergeCell ref="CY13:FD13"/>
    <mergeCell ref="CY14:DR14"/>
    <mergeCell ref="DS14:EL14"/>
    <mergeCell ref="EM14:FD14"/>
    <mergeCell ref="CY15:DR15"/>
    <mergeCell ref="CG25:CX25"/>
    <mergeCell ref="A12:AR13"/>
    <mergeCell ref="A28:H28"/>
    <mergeCell ref="I28:AR28"/>
    <mergeCell ref="AS28:BL28"/>
    <mergeCell ref="BM28:CF28"/>
    <mergeCell ref="CG28:CX28"/>
    <mergeCell ref="A24:H24"/>
    <mergeCell ref="I24:AR24"/>
    <mergeCell ref="AS24:BL24"/>
    <mergeCell ref="A22:H22"/>
    <mergeCell ref="CG24:CX24"/>
    <mergeCell ref="A27:H27"/>
    <mergeCell ref="I27:AR27"/>
    <mergeCell ref="AS27:BL27"/>
    <mergeCell ref="BM27:CF27"/>
    <mergeCell ref="CG27:CX27"/>
    <mergeCell ref="A26:H26"/>
    <mergeCell ref="I26:AR26"/>
    <mergeCell ref="CG26:CX26"/>
    <mergeCell ref="A21:H21"/>
    <mergeCell ref="I21:AR21"/>
    <mergeCell ref="AS21:BL21"/>
    <mergeCell ref="BM21:CF21"/>
    <mergeCell ref="CG21:CX21"/>
    <mergeCell ref="A23:H23"/>
    <mergeCell ref="I23:AR23"/>
    <mergeCell ref="AS23:BL23"/>
    <mergeCell ref="BM23:CF23"/>
    <mergeCell ref="CG23:CX23"/>
    <mergeCell ref="A31:H31"/>
    <mergeCell ref="I31:AR31"/>
    <mergeCell ref="AS31:BL31"/>
    <mergeCell ref="BM31:CF31"/>
    <mergeCell ref="CG38:CX38"/>
    <mergeCell ref="A38:H38"/>
    <mergeCell ref="I38:AR38"/>
    <mergeCell ref="AS38:BL38"/>
    <mergeCell ref="BM38:CF38"/>
    <mergeCell ref="CG31:CX31"/>
    <mergeCell ref="A32:H32"/>
    <mergeCell ref="I32:AR32"/>
    <mergeCell ref="AS32:BL32"/>
    <mergeCell ref="BM32:CF32"/>
    <mergeCell ref="CG36:CX36"/>
    <mergeCell ref="A37:H37"/>
    <mergeCell ref="AS37:BL37"/>
    <mergeCell ref="BM37:CF37"/>
    <mergeCell ref="CG37:CX37"/>
    <mergeCell ref="A36:H36"/>
    <mergeCell ref="I36:AR36"/>
    <mergeCell ref="AS36:BL36"/>
    <mergeCell ref="BM36:CF36"/>
    <mergeCell ref="I37:AR37"/>
    <mergeCell ref="CG34:CX34"/>
    <mergeCell ref="A35:H35"/>
    <mergeCell ref="I35:AR35"/>
    <mergeCell ref="AS35:BL35"/>
    <mergeCell ref="BM35:CF35"/>
    <mergeCell ref="CG35:CX35"/>
    <mergeCell ref="A34:H34"/>
    <mergeCell ref="I34:AR34"/>
    <mergeCell ref="AS34:BL34"/>
    <mergeCell ref="BM34:CF34"/>
    <mergeCell ref="CG30:CX30"/>
    <mergeCell ref="A30:H30"/>
    <mergeCell ref="I30:AR30"/>
    <mergeCell ref="AS30:BL30"/>
    <mergeCell ref="BM30:CF30"/>
    <mergeCell ref="A33:H33"/>
    <mergeCell ref="BM25:CF25"/>
    <mergeCell ref="CG19:CX19"/>
    <mergeCell ref="CG15:CX15"/>
    <mergeCell ref="CG16:CX16"/>
    <mergeCell ref="AS13:CX13"/>
    <mergeCell ref="AS26:BL26"/>
    <mergeCell ref="BM26:CF26"/>
    <mergeCell ref="AS20:BL20"/>
    <mergeCell ref="BM20:CF20"/>
    <mergeCell ref="CG20:CX20"/>
    <mergeCell ref="A25:H25"/>
    <mergeCell ref="I25:AR25"/>
    <mergeCell ref="AS25:BL25"/>
    <mergeCell ref="A29:H29"/>
    <mergeCell ref="I29:AR29"/>
    <mergeCell ref="AS29:BL29"/>
    <mergeCell ref="BM29:CF29"/>
    <mergeCell ref="CG29:CX29"/>
    <mergeCell ref="CG33:CX33"/>
    <mergeCell ref="I33:AR33"/>
    <mergeCell ref="AS33:BL33"/>
    <mergeCell ref="BM33:CF33"/>
    <mergeCell ref="CG32:CX3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A20:H20"/>
    <mergeCell ref="I20:AR20"/>
    <mergeCell ref="A17:H17"/>
    <mergeCell ref="I17:AR17"/>
    <mergeCell ref="AS17:BL17"/>
    <mergeCell ref="BM17:CF17"/>
    <mergeCell ref="CG17:CX17"/>
    <mergeCell ref="I18:AR18"/>
    <mergeCell ref="A18:H18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BN2:CX2"/>
    <mergeCell ref="A14:H14"/>
    <mergeCell ref="I14:AR14"/>
    <mergeCell ref="AS14:BL14"/>
    <mergeCell ref="BM14:CF14"/>
    <mergeCell ref="CG14:CX14"/>
    <mergeCell ref="AS12:BL12"/>
    <mergeCell ref="BM12:CF12"/>
    <mergeCell ref="CG12:CX12"/>
  </mergeCells>
  <printOptions/>
  <pageMargins left="0.7874015748031497" right="0.1968503937007874" top="0.5905511811023623" bottom="0.3937007874015748" header="0.1968503937007874" footer="0.1968503937007874"/>
  <pageSetup fitToHeight="2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8">
      <selection activeCell="CD36" sqref="CD36:CX3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84</v>
      </c>
    </row>
    <row r="2" spans="67:102" s="1" customFormat="1" ht="40.5" customHeight="1">
      <c r="BO2" s="22" t="s">
        <v>1</v>
      </c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32" t="s">
        <v>83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9.75" customHeight="1">
      <c r="A10" s="33" t="s">
        <v>82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="11" customFormat="1" ht="15.75"/>
    <row r="12" s="3" customFormat="1" ht="16.5">
      <c r="CX12" s="4" t="s">
        <v>81</v>
      </c>
    </row>
    <row r="13" s="11" customFormat="1" ht="6" customHeight="1"/>
    <row r="14" spans="1:102" s="9" customFormat="1" ht="64.5" customHeight="1">
      <c r="A14" s="109" t="s">
        <v>80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 t="s">
        <v>79</v>
      </c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57" t="s">
        <v>78</v>
      </c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</row>
    <row r="15" spans="1:102" s="10" customFormat="1" ht="36" customHeight="1">
      <c r="A15" s="51" t="s">
        <v>46</v>
      </c>
      <c r="B15" s="51"/>
      <c r="C15" s="51"/>
      <c r="D15" s="51"/>
      <c r="E15" s="51"/>
      <c r="F15" s="51"/>
      <c r="G15" s="51"/>
      <c r="H15" s="51"/>
      <c r="I15" s="53" t="s">
        <v>77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0">
        <f>BJ17+BJ18+BJ19+BJ20+BJ21</f>
        <v>36110.00032891</v>
      </c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>
        <f>CD17+CD18+CD19+CD20+CD21</f>
        <v>137549.06292120926</v>
      </c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1"/>
    </row>
    <row r="16" spans="1:102" s="10" customFormat="1" ht="21.75" customHeight="1">
      <c r="A16" s="58"/>
      <c r="B16" s="58"/>
      <c r="C16" s="58"/>
      <c r="D16" s="58"/>
      <c r="E16" s="58"/>
      <c r="F16" s="58"/>
      <c r="G16" s="58"/>
      <c r="H16" s="58"/>
      <c r="I16" s="112" t="s">
        <v>61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4"/>
    </row>
    <row r="17" spans="1:102" s="10" customFormat="1" ht="21.75" customHeight="1">
      <c r="A17" s="58"/>
      <c r="B17" s="58"/>
      <c r="C17" s="58"/>
      <c r="D17" s="58"/>
      <c r="E17" s="58"/>
      <c r="F17" s="58"/>
      <c r="G17" s="58"/>
      <c r="H17" s="58"/>
      <c r="I17" s="60" t="s">
        <v>76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83">
        <f>'[1]НВВ'!$D$6/1000</f>
        <v>125.38040916786672</v>
      </c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>
        <f>'[1]НВВ'!$E$6/1000</f>
        <v>887.80334908832</v>
      </c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4"/>
    </row>
    <row r="18" spans="1:102" s="10" customFormat="1" ht="21.75" customHeight="1">
      <c r="A18" s="58"/>
      <c r="B18" s="58"/>
      <c r="C18" s="58"/>
      <c r="D18" s="58"/>
      <c r="E18" s="58"/>
      <c r="F18" s="58"/>
      <c r="G18" s="58"/>
      <c r="H18" s="58"/>
      <c r="I18" s="60" t="s">
        <v>75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83">
        <f>'[1]НВВ'!$D$11/1000</f>
        <v>0</v>
      </c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>
        <f>'[1]НВВ'!$E$11/1000</f>
        <v>0</v>
      </c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4"/>
    </row>
    <row r="19" spans="1:102" s="10" customFormat="1" ht="21.75" customHeight="1">
      <c r="A19" s="58"/>
      <c r="B19" s="58"/>
      <c r="C19" s="58"/>
      <c r="D19" s="58"/>
      <c r="E19" s="58"/>
      <c r="F19" s="58"/>
      <c r="G19" s="58"/>
      <c r="H19" s="58"/>
      <c r="I19" s="60" t="s">
        <v>74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83">
        <f>'[1]НВВ'!$D$12/1000</f>
        <v>15525.15237746</v>
      </c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>
        <f>'[1]НВВ'!$E$12/1000</f>
        <v>17861.71427220884</v>
      </c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4"/>
    </row>
    <row r="20" spans="1:102" s="10" customFormat="1" ht="21.75" customHeight="1">
      <c r="A20" s="58"/>
      <c r="B20" s="58"/>
      <c r="C20" s="58"/>
      <c r="D20" s="58"/>
      <c r="E20" s="58"/>
      <c r="F20" s="58"/>
      <c r="G20" s="58"/>
      <c r="H20" s="58"/>
      <c r="I20" s="60" t="s">
        <v>73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83">
        <f>'[1]НВВ'!$D$13/1000</f>
        <v>4719.64632274784</v>
      </c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>
        <f>'[1]НВВ'!$E$13/1000</f>
        <v>5429.961138751487</v>
      </c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4"/>
    </row>
    <row r="21" spans="1:102" s="10" customFormat="1" ht="21.75" customHeight="1">
      <c r="A21" s="58"/>
      <c r="B21" s="58"/>
      <c r="C21" s="58"/>
      <c r="D21" s="58"/>
      <c r="E21" s="58"/>
      <c r="F21" s="58"/>
      <c r="G21" s="58"/>
      <c r="H21" s="58"/>
      <c r="I21" s="60" t="s">
        <v>72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83">
        <f>BJ23+BJ24+BJ25</f>
        <v>15739.821219534293</v>
      </c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>
        <f>CD23+CD24+CD25</f>
        <v>113369.5841611606</v>
      </c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4"/>
    </row>
    <row r="22" spans="1:102" s="10" customFormat="1" ht="21.75" customHeight="1">
      <c r="A22" s="58"/>
      <c r="B22" s="58"/>
      <c r="C22" s="58"/>
      <c r="D22" s="58"/>
      <c r="E22" s="58"/>
      <c r="F22" s="58"/>
      <c r="G22" s="58"/>
      <c r="H22" s="58"/>
      <c r="I22" s="60" t="s">
        <v>71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4"/>
    </row>
    <row r="23" spans="1:102" s="10" customFormat="1" ht="36.75" customHeight="1">
      <c r="A23" s="58"/>
      <c r="B23" s="58"/>
      <c r="C23" s="58"/>
      <c r="D23" s="58"/>
      <c r="E23" s="58"/>
      <c r="F23" s="58"/>
      <c r="G23" s="58"/>
      <c r="H23" s="58"/>
      <c r="I23" s="78" t="s">
        <v>70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83">
        <f>'[1]НВВ'!$D$15/1000</f>
        <v>4566.615129187758</v>
      </c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>
        <f>'[1]НВВ'!$E$15/1000</f>
        <v>29004.265532733116</v>
      </c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4"/>
    </row>
    <row r="24" spans="1:102" s="10" customFormat="1" ht="54" customHeight="1">
      <c r="A24" s="58"/>
      <c r="B24" s="58"/>
      <c r="C24" s="58"/>
      <c r="D24" s="58"/>
      <c r="E24" s="58"/>
      <c r="F24" s="58"/>
      <c r="G24" s="58"/>
      <c r="H24" s="58"/>
      <c r="I24" s="78" t="s">
        <v>69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3">
        <f>'[1]НВВ'!$D$21/1000</f>
        <v>0</v>
      </c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>
        <f>'[1]НВВ'!$E$21/1000</f>
        <v>0</v>
      </c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4"/>
    </row>
    <row r="25" spans="1:102" s="10" customFormat="1" ht="36.75" customHeight="1">
      <c r="A25" s="58"/>
      <c r="B25" s="58"/>
      <c r="C25" s="58"/>
      <c r="D25" s="58"/>
      <c r="E25" s="58"/>
      <c r="F25" s="58"/>
      <c r="G25" s="58"/>
      <c r="H25" s="58"/>
      <c r="I25" s="78" t="s">
        <v>68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83">
        <f>'[1]НВВ'!$D$22/1000</f>
        <v>11173.206090346535</v>
      </c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>
        <f>'[1]НВВ'!$E$22/1000</f>
        <v>84365.31862842749</v>
      </c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4"/>
    </row>
    <row r="26" spans="1:102" s="10" customFormat="1" ht="21.75" customHeight="1">
      <c r="A26" s="58"/>
      <c r="B26" s="58"/>
      <c r="C26" s="58"/>
      <c r="D26" s="58"/>
      <c r="E26" s="58"/>
      <c r="F26" s="58"/>
      <c r="G26" s="58"/>
      <c r="H26" s="58"/>
      <c r="I26" s="78" t="s">
        <v>61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4"/>
    </row>
    <row r="27" spans="1:102" s="10" customFormat="1" ht="21.75" customHeight="1">
      <c r="A27" s="58"/>
      <c r="B27" s="58"/>
      <c r="C27" s="58"/>
      <c r="D27" s="58"/>
      <c r="E27" s="58"/>
      <c r="F27" s="58"/>
      <c r="G27" s="58"/>
      <c r="H27" s="58"/>
      <c r="I27" s="95" t="s">
        <v>67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83">
        <f>'[1]НВВ'!$D$23/1000</f>
        <v>230.89384856778744</v>
      </c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>
        <f>'[1]НВВ'!$E$23/1000</f>
        <v>1745.8722900707198</v>
      </c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4"/>
    </row>
    <row r="28" spans="1:102" s="10" customFormat="1" ht="36" customHeight="1">
      <c r="A28" s="58"/>
      <c r="B28" s="58"/>
      <c r="C28" s="58"/>
      <c r="D28" s="58"/>
      <c r="E28" s="58"/>
      <c r="F28" s="58"/>
      <c r="G28" s="58"/>
      <c r="H28" s="58"/>
      <c r="I28" s="95" t="s">
        <v>66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83">
        <f>'[1]НВВ'!$D$26/1000</f>
        <v>327.66259194023866</v>
      </c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>
        <f>'[1]НВВ'!$E$26/1000</f>
        <v>2477.57592205088</v>
      </c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4"/>
    </row>
    <row r="29" spans="1:102" s="10" customFormat="1" ht="54" customHeight="1">
      <c r="A29" s="58"/>
      <c r="B29" s="58"/>
      <c r="C29" s="58"/>
      <c r="D29" s="58"/>
      <c r="E29" s="58"/>
      <c r="F29" s="58"/>
      <c r="G29" s="58"/>
      <c r="H29" s="58"/>
      <c r="I29" s="95" t="s">
        <v>65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83">
        <f>'[1]НВВ'!$D$29/1000</f>
        <v>200.66743827889255</v>
      </c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>
        <f>'[1]НВВ'!$E$29/1000</f>
        <v>1517.3194183548799</v>
      </c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4"/>
    </row>
    <row r="30" spans="1:102" s="10" customFormat="1" ht="22.5" customHeight="1">
      <c r="A30" s="58"/>
      <c r="B30" s="58"/>
      <c r="C30" s="58"/>
      <c r="D30" s="58"/>
      <c r="E30" s="58"/>
      <c r="F30" s="58"/>
      <c r="G30" s="58"/>
      <c r="H30" s="58"/>
      <c r="I30" s="95" t="s">
        <v>64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83">
        <f>'[1]НВВ'!$D$32/1000</f>
        <v>127.09145119823157</v>
      </c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>
        <f>'[1]НВВ'!$E$32/1000</f>
        <v>781.2967800000001</v>
      </c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4"/>
    </row>
    <row r="31" spans="1:102" s="10" customFormat="1" ht="36.75" customHeight="1">
      <c r="A31" s="58"/>
      <c r="B31" s="58"/>
      <c r="C31" s="58"/>
      <c r="D31" s="58"/>
      <c r="E31" s="58"/>
      <c r="F31" s="58"/>
      <c r="G31" s="58"/>
      <c r="H31" s="58"/>
      <c r="I31" s="95" t="s">
        <v>63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83">
        <f>'[1]НВВ'!$D$33/1000</f>
        <v>10286.890760361384</v>
      </c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>
        <f>'[1]НВВ'!$E$33/1000</f>
        <v>77843.25421795102</v>
      </c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4"/>
    </row>
    <row r="32" spans="1:102" s="10" customFormat="1" ht="21.75" customHeight="1">
      <c r="A32" s="58"/>
      <c r="B32" s="58"/>
      <c r="C32" s="58"/>
      <c r="D32" s="58"/>
      <c r="E32" s="58"/>
      <c r="F32" s="58"/>
      <c r="G32" s="58"/>
      <c r="H32" s="58"/>
      <c r="I32" s="60" t="s">
        <v>62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83">
        <v>0</v>
      </c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>
        <v>0</v>
      </c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4"/>
    </row>
    <row r="33" spans="1:102" s="10" customFormat="1" ht="21.75" customHeight="1">
      <c r="A33" s="58"/>
      <c r="B33" s="58"/>
      <c r="C33" s="58"/>
      <c r="D33" s="58"/>
      <c r="E33" s="58"/>
      <c r="F33" s="58"/>
      <c r="G33" s="58"/>
      <c r="H33" s="58"/>
      <c r="I33" s="60" t="s">
        <v>61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4"/>
    </row>
    <row r="34" spans="1:102" s="10" customFormat="1" ht="21.75" customHeight="1">
      <c r="A34" s="58"/>
      <c r="B34" s="58"/>
      <c r="C34" s="58"/>
      <c r="D34" s="58"/>
      <c r="E34" s="58"/>
      <c r="F34" s="58"/>
      <c r="G34" s="58"/>
      <c r="H34" s="58"/>
      <c r="I34" s="78" t="s">
        <v>60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4"/>
    </row>
    <row r="35" spans="1:102" s="10" customFormat="1" ht="21.75" customHeight="1">
      <c r="A35" s="58"/>
      <c r="B35" s="58"/>
      <c r="C35" s="58"/>
      <c r="D35" s="58"/>
      <c r="E35" s="58"/>
      <c r="F35" s="58"/>
      <c r="G35" s="58"/>
      <c r="H35" s="58"/>
      <c r="I35" s="78" t="s">
        <v>59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4"/>
    </row>
    <row r="36" spans="1:102" s="10" customFormat="1" ht="21.75" customHeight="1">
      <c r="A36" s="58"/>
      <c r="B36" s="58"/>
      <c r="C36" s="58"/>
      <c r="D36" s="58"/>
      <c r="E36" s="58"/>
      <c r="F36" s="58"/>
      <c r="G36" s="58"/>
      <c r="H36" s="58"/>
      <c r="I36" s="78" t="s">
        <v>58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4"/>
    </row>
    <row r="37" spans="1:102" s="10" customFormat="1" ht="37.5" customHeight="1">
      <c r="A37" s="35"/>
      <c r="B37" s="35"/>
      <c r="C37" s="35"/>
      <c r="D37" s="35"/>
      <c r="E37" s="35"/>
      <c r="F37" s="35"/>
      <c r="G37" s="35"/>
      <c r="H37" s="35"/>
      <c r="I37" s="115" t="s">
        <v>57</v>
      </c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81"/>
    </row>
    <row r="38" spans="1:102" s="10" customFormat="1" ht="101.25" customHeight="1">
      <c r="A38" s="14" t="s">
        <v>44</v>
      </c>
      <c r="B38" s="14"/>
      <c r="C38" s="14"/>
      <c r="D38" s="14"/>
      <c r="E38" s="14"/>
      <c r="F38" s="14"/>
      <c r="G38" s="14"/>
      <c r="H38" s="14"/>
      <c r="I38" s="16" t="s">
        <v>56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97">
        <f>'[4]Лист12'!$Y$12/1000</f>
        <v>347241.5599310269</v>
      </c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105">
        <f>('[3]стс'!$L$34/2+'[3]стс'!$O$34+'[3]стс'!$R$34/2+'[3]стс'!$U$34)/1000</f>
        <v>296626.59688339866</v>
      </c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6"/>
    </row>
    <row r="39" spans="1:102" s="10" customFormat="1" ht="24" customHeight="1">
      <c r="A39" s="14" t="s">
        <v>42</v>
      </c>
      <c r="B39" s="14"/>
      <c r="C39" s="14"/>
      <c r="D39" s="14"/>
      <c r="E39" s="14"/>
      <c r="F39" s="14"/>
      <c r="G39" s="14"/>
      <c r="H39" s="14"/>
      <c r="I39" s="16" t="s">
        <v>55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97">
        <v>142272.05</v>
      </c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>
        <f>'[1]Свод (новый)'!$G$12</f>
        <v>156628.23755600033</v>
      </c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108"/>
    </row>
    <row r="40" spans="1:102" s="10" customFormat="1" ht="39.75" customHeight="1">
      <c r="A40" s="102"/>
      <c r="B40" s="102"/>
      <c r="C40" s="102"/>
      <c r="D40" s="102"/>
      <c r="E40" s="102"/>
      <c r="F40" s="102"/>
      <c r="G40" s="102"/>
      <c r="H40" s="102"/>
      <c r="I40" s="103" t="s">
        <v>54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0">
        <f>BJ39+BJ38+BJ15</f>
        <v>525623.6102599369</v>
      </c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>
        <f>CD39+CD38+CD15</f>
        <v>590803.8973606082</v>
      </c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1"/>
    </row>
  </sheetData>
  <sheetProtection/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</mergeCells>
  <printOptions/>
  <pageMargins left="0.7874015748031497" right="0.51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7">
      <selection activeCell="CI36" sqref="CI3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93</v>
      </c>
    </row>
    <row r="2" spans="67:102" s="1" customFormat="1" ht="41.25" customHeight="1">
      <c r="BO2" s="22" t="s">
        <v>1</v>
      </c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32" t="s">
        <v>92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41.25" customHeight="1">
      <c r="A10" s="33" t="s">
        <v>91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="3" customFormat="1" ht="16.5"/>
    <row r="12" spans="1:102" s="9" customFormat="1" ht="66" customHeight="1">
      <c r="A12" s="109" t="s">
        <v>90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7" t="s">
        <v>89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57" t="s">
        <v>88</v>
      </c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10" customFormat="1" ht="51.75" customHeight="1">
      <c r="A13" s="35" t="s">
        <v>46</v>
      </c>
      <c r="B13" s="35"/>
      <c r="C13" s="35"/>
      <c r="D13" s="35"/>
      <c r="E13" s="35"/>
      <c r="F13" s="35"/>
      <c r="G13" s="35"/>
      <c r="H13" s="36" t="s">
        <v>87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79"/>
    </row>
    <row r="14" spans="1:102" s="10" customFormat="1" ht="129" customHeight="1">
      <c r="A14" s="14" t="s">
        <v>44</v>
      </c>
      <c r="B14" s="14"/>
      <c r="C14" s="14"/>
      <c r="D14" s="14"/>
      <c r="E14" s="14"/>
      <c r="F14" s="14"/>
      <c r="G14" s="14"/>
      <c r="H14" s="15" t="s">
        <v>86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6"/>
      <c r="AN14" s="97">
        <v>360840.18795</v>
      </c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>
        <v>49559.21</v>
      </c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</row>
    <row r="15" spans="1:102" s="10" customFormat="1" ht="65.25" customHeight="1">
      <c r="A15" s="14" t="s">
        <v>42</v>
      </c>
      <c r="B15" s="14"/>
      <c r="C15" s="14"/>
      <c r="D15" s="14"/>
      <c r="E15" s="14"/>
      <c r="F15" s="14"/>
      <c r="G15" s="14"/>
      <c r="H15" s="15" t="s">
        <v>85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6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89"/>
    </row>
  </sheetData>
  <sheetProtection/>
  <mergeCells count="18">
    <mergeCell ref="A15:G15"/>
    <mergeCell ref="H15:AM15"/>
    <mergeCell ref="A14:G14"/>
    <mergeCell ref="H14:AM14"/>
    <mergeCell ref="BO2:CX2"/>
    <mergeCell ref="A9:CX9"/>
    <mergeCell ref="A13:G13"/>
    <mergeCell ref="H13:AM13"/>
    <mergeCell ref="A12:AM12"/>
    <mergeCell ref="A10:CX10"/>
    <mergeCell ref="AN12:BS12"/>
    <mergeCell ref="BT12:CX12"/>
    <mergeCell ref="BT14:CX14"/>
    <mergeCell ref="BT15:CX15"/>
    <mergeCell ref="AN13:BS13"/>
    <mergeCell ref="AN14:BS14"/>
    <mergeCell ref="AN15:BS15"/>
    <mergeCell ref="BT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0">
      <selection activeCell="CI36" sqref="CI3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103</v>
      </c>
    </row>
    <row r="2" spans="67:102" s="1" customFormat="1" ht="41.25" customHeight="1">
      <c r="BO2" s="22" t="s">
        <v>1</v>
      </c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32" t="s">
        <v>92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59.25" customHeight="1">
      <c r="A10" s="33" t="s">
        <v>102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="3" customFormat="1" ht="16.5"/>
    <row r="12" spans="1:102" s="9" customFormat="1" ht="176.25" customHeight="1">
      <c r="A12" s="109" t="s">
        <v>90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 t="s">
        <v>101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57" t="s">
        <v>100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57" t="s">
        <v>99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10" customFormat="1" ht="55.5" customHeight="1">
      <c r="A13" s="58" t="s">
        <v>46</v>
      </c>
      <c r="B13" s="58"/>
      <c r="C13" s="58"/>
      <c r="D13" s="58"/>
      <c r="E13" s="58"/>
      <c r="F13" s="58"/>
      <c r="G13" s="58"/>
      <c r="H13" s="122" t="s">
        <v>98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12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4"/>
    </row>
    <row r="14" spans="1:102" s="10" customFormat="1" ht="23.25" customHeight="1">
      <c r="A14" s="58"/>
      <c r="B14" s="58"/>
      <c r="C14" s="58"/>
      <c r="D14" s="58"/>
      <c r="E14" s="58"/>
      <c r="F14" s="58"/>
      <c r="G14" s="58"/>
      <c r="H14" s="120" t="s">
        <v>96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/>
      <c r="AH14" s="83">
        <v>178388.409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>
        <v>63.0957</v>
      </c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>
        <v>73446.89</v>
      </c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4"/>
    </row>
    <row r="15" spans="1:102" s="10" customFormat="1" ht="23.25" customHeight="1">
      <c r="A15" s="58"/>
      <c r="B15" s="58"/>
      <c r="C15" s="58"/>
      <c r="D15" s="58"/>
      <c r="E15" s="58"/>
      <c r="F15" s="58"/>
      <c r="G15" s="58"/>
      <c r="H15" s="120" t="s">
        <v>95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1"/>
      <c r="AH15" s="83">
        <v>276817.80102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>
        <v>80.0918</v>
      </c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>
        <v>128542.04</v>
      </c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4"/>
    </row>
    <row r="16" spans="1:102" s="10" customFormat="1" ht="23.25" customHeight="1">
      <c r="A16" s="35"/>
      <c r="B16" s="35"/>
      <c r="C16" s="35"/>
      <c r="D16" s="35"/>
      <c r="E16" s="35"/>
      <c r="F16" s="35"/>
      <c r="G16" s="35"/>
      <c r="H16" s="118" t="s">
        <v>94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81"/>
    </row>
    <row r="17" spans="1:102" s="10" customFormat="1" ht="55.5" customHeight="1">
      <c r="A17" s="58" t="s">
        <v>44</v>
      </c>
      <c r="B17" s="58"/>
      <c r="C17" s="58"/>
      <c r="D17" s="58"/>
      <c r="E17" s="58"/>
      <c r="F17" s="58"/>
      <c r="G17" s="58"/>
      <c r="H17" s="122" t="s">
        <v>97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12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4"/>
    </row>
    <row r="18" spans="1:102" s="10" customFormat="1" ht="23.25" customHeight="1">
      <c r="A18" s="58"/>
      <c r="B18" s="58"/>
      <c r="C18" s="58"/>
      <c r="D18" s="58"/>
      <c r="E18" s="58"/>
      <c r="F18" s="58"/>
      <c r="G18" s="58"/>
      <c r="H18" s="120" t="s">
        <v>96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1"/>
      <c r="AH18" s="83">
        <v>33328.76813</v>
      </c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>
        <v>40.3165</v>
      </c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>
        <v>5578</v>
      </c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4"/>
    </row>
    <row r="19" spans="1:102" s="10" customFormat="1" ht="23.25" customHeight="1">
      <c r="A19" s="58"/>
      <c r="B19" s="58"/>
      <c r="C19" s="58"/>
      <c r="D19" s="58"/>
      <c r="E19" s="58"/>
      <c r="F19" s="58"/>
      <c r="G19" s="58"/>
      <c r="H19" s="120" t="s">
        <v>95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1"/>
      <c r="AH19" s="83">
        <v>21144.45526</v>
      </c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>
        <v>9.63967</v>
      </c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>
        <v>4108.6</v>
      </c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4"/>
    </row>
    <row r="20" spans="1:102" s="10" customFormat="1" ht="23.25" customHeight="1">
      <c r="A20" s="35"/>
      <c r="B20" s="35"/>
      <c r="C20" s="35"/>
      <c r="D20" s="35"/>
      <c r="E20" s="35"/>
      <c r="F20" s="35"/>
      <c r="G20" s="35"/>
      <c r="H20" s="118" t="s">
        <v>94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81"/>
    </row>
  </sheetData>
  <sheetProtection/>
  <mergeCells count="47">
    <mergeCell ref="BO2:CX2"/>
    <mergeCell ref="A12:AG12"/>
    <mergeCell ref="AH12:BD12"/>
    <mergeCell ref="BE12:CA12"/>
    <mergeCell ref="CB12:CX12"/>
    <mergeCell ref="A10:CX10"/>
    <mergeCell ref="A9:CX9"/>
    <mergeCell ref="A16:G16"/>
    <mergeCell ref="AH16:BD16"/>
    <mergeCell ref="AH13:BD13"/>
    <mergeCell ref="BE13:CA13"/>
    <mergeCell ref="CB13:CX13"/>
    <mergeCell ref="AH14:BD14"/>
    <mergeCell ref="BE14:CA14"/>
    <mergeCell ref="CB14:CX14"/>
    <mergeCell ref="AH15:BD15"/>
    <mergeCell ref="BE15:CA15"/>
    <mergeCell ref="BE17:CA17"/>
    <mergeCell ref="CB15:CX15"/>
    <mergeCell ref="A13:G13"/>
    <mergeCell ref="H13:AG13"/>
    <mergeCell ref="A17:G17"/>
    <mergeCell ref="H17:AG17"/>
    <mergeCell ref="A14:G14"/>
    <mergeCell ref="H14:AG14"/>
    <mergeCell ref="A15:G15"/>
    <mergeCell ref="H15:AG15"/>
    <mergeCell ref="AH19:BD19"/>
    <mergeCell ref="H16:AG16"/>
    <mergeCell ref="BE16:CA16"/>
    <mergeCell ref="CB16:CX16"/>
    <mergeCell ref="A18:G18"/>
    <mergeCell ref="H18:AG18"/>
    <mergeCell ref="AH18:BD18"/>
    <mergeCell ref="BE18:CA18"/>
    <mergeCell ref="CB18:CX18"/>
    <mergeCell ref="AH17:BD17"/>
    <mergeCell ref="BE19:CA19"/>
    <mergeCell ref="CB17:CX17"/>
    <mergeCell ref="CB19:CX19"/>
    <mergeCell ref="A20:G20"/>
    <mergeCell ref="H20:AG20"/>
    <mergeCell ref="AH20:BD20"/>
    <mergeCell ref="BE20:CA20"/>
    <mergeCell ref="CB20:CX20"/>
    <mergeCell ref="A19:G19"/>
    <mergeCell ref="H19:AG1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17">
      <selection activeCell="E1572" sqref="E157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122</v>
      </c>
    </row>
    <row r="2" spans="66:102" s="1" customFormat="1" ht="41.25" customHeight="1">
      <c r="BN2" s="22" t="s">
        <v>1</v>
      </c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8" customFormat="1" ht="12">
      <c r="BN4" s="8" t="s">
        <v>20</v>
      </c>
    </row>
    <row r="5" s="8" customFormat="1" ht="12">
      <c r="BN5" s="8" t="s">
        <v>21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32" t="s">
        <v>121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39.75" customHeight="1">
      <c r="A10" s="33" t="s">
        <v>140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ht="18.75" customHeight="1"/>
    <row r="12" spans="1:102" s="13" customFormat="1" ht="27.75" customHeight="1">
      <c r="A12" s="164" t="s">
        <v>120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5"/>
      <c r="V12" s="160" t="s">
        <v>119</v>
      </c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2"/>
      <c r="AW12" s="160" t="s">
        <v>118</v>
      </c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2"/>
      <c r="BX12" s="160" t="s">
        <v>117</v>
      </c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</row>
    <row r="13" spans="1:102" s="13" customFormat="1" ht="35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7"/>
      <c r="V13" s="159" t="s">
        <v>96</v>
      </c>
      <c r="W13" s="159"/>
      <c r="X13" s="159"/>
      <c r="Y13" s="159"/>
      <c r="Z13" s="159"/>
      <c r="AA13" s="159"/>
      <c r="AB13" s="159"/>
      <c r="AC13" s="159"/>
      <c r="AD13" s="159"/>
      <c r="AE13" s="159" t="s">
        <v>95</v>
      </c>
      <c r="AF13" s="159"/>
      <c r="AG13" s="159"/>
      <c r="AH13" s="159"/>
      <c r="AI13" s="159"/>
      <c r="AJ13" s="159"/>
      <c r="AK13" s="159"/>
      <c r="AL13" s="159"/>
      <c r="AM13" s="159"/>
      <c r="AN13" s="159" t="s">
        <v>116</v>
      </c>
      <c r="AO13" s="159"/>
      <c r="AP13" s="159"/>
      <c r="AQ13" s="159"/>
      <c r="AR13" s="159"/>
      <c r="AS13" s="159"/>
      <c r="AT13" s="159"/>
      <c r="AU13" s="159"/>
      <c r="AV13" s="159"/>
      <c r="AW13" s="159" t="s">
        <v>96</v>
      </c>
      <c r="AX13" s="159"/>
      <c r="AY13" s="159"/>
      <c r="AZ13" s="159"/>
      <c r="BA13" s="159"/>
      <c r="BB13" s="159"/>
      <c r="BC13" s="159"/>
      <c r="BD13" s="159"/>
      <c r="BE13" s="159"/>
      <c r="BF13" s="159" t="s">
        <v>95</v>
      </c>
      <c r="BG13" s="159"/>
      <c r="BH13" s="159"/>
      <c r="BI13" s="159"/>
      <c r="BJ13" s="159"/>
      <c r="BK13" s="159"/>
      <c r="BL13" s="159"/>
      <c r="BM13" s="159"/>
      <c r="BN13" s="159"/>
      <c r="BO13" s="159" t="s">
        <v>116</v>
      </c>
      <c r="BP13" s="159"/>
      <c r="BQ13" s="159"/>
      <c r="BR13" s="159"/>
      <c r="BS13" s="159"/>
      <c r="BT13" s="159"/>
      <c r="BU13" s="159"/>
      <c r="BV13" s="159"/>
      <c r="BW13" s="159"/>
      <c r="BX13" s="159" t="s">
        <v>96</v>
      </c>
      <c r="BY13" s="159"/>
      <c r="BZ13" s="159"/>
      <c r="CA13" s="159"/>
      <c r="CB13" s="159"/>
      <c r="CC13" s="159"/>
      <c r="CD13" s="159"/>
      <c r="CE13" s="159"/>
      <c r="CF13" s="159"/>
      <c r="CG13" s="159" t="s">
        <v>95</v>
      </c>
      <c r="CH13" s="159"/>
      <c r="CI13" s="159"/>
      <c r="CJ13" s="159"/>
      <c r="CK13" s="159"/>
      <c r="CL13" s="159"/>
      <c r="CM13" s="159"/>
      <c r="CN13" s="159"/>
      <c r="CO13" s="159"/>
      <c r="CP13" s="159" t="s">
        <v>116</v>
      </c>
      <c r="CQ13" s="159"/>
      <c r="CR13" s="159"/>
      <c r="CS13" s="159"/>
      <c r="CT13" s="159"/>
      <c r="CU13" s="159"/>
      <c r="CV13" s="159"/>
      <c r="CW13" s="159"/>
      <c r="CX13" s="160"/>
    </row>
    <row r="14" spans="1:102" s="12" customFormat="1" ht="23.25" customHeight="1">
      <c r="A14" s="125" t="s">
        <v>46</v>
      </c>
      <c r="B14" s="126"/>
      <c r="C14" s="126"/>
      <c r="D14" s="126"/>
      <c r="E14" s="126"/>
      <c r="F14" s="127"/>
      <c r="G14" s="128" t="s">
        <v>115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>
        <v>987</v>
      </c>
      <c r="W14" s="130"/>
      <c r="X14" s="130"/>
      <c r="Y14" s="130"/>
      <c r="Z14" s="130"/>
      <c r="AA14" s="130"/>
      <c r="AB14" s="130"/>
      <c r="AC14" s="130"/>
      <c r="AD14" s="130"/>
      <c r="AE14" s="130">
        <v>4</v>
      </c>
      <c r="AF14" s="130"/>
      <c r="AG14" s="130"/>
      <c r="AH14" s="130"/>
      <c r="AI14" s="130"/>
      <c r="AJ14" s="130"/>
      <c r="AK14" s="130"/>
      <c r="AL14" s="130"/>
      <c r="AM14" s="130"/>
      <c r="AN14" s="130">
        <v>0</v>
      </c>
      <c r="AO14" s="130"/>
      <c r="AP14" s="130"/>
      <c r="AQ14" s="130"/>
      <c r="AR14" s="130"/>
      <c r="AS14" s="130"/>
      <c r="AT14" s="130"/>
      <c r="AU14" s="130"/>
      <c r="AV14" s="130"/>
      <c r="AW14" s="131">
        <v>12252.6</v>
      </c>
      <c r="AX14" s="131"/>
      <c r="AY14" s="131"/>
      <c r="AZ14" s="131"/>
      <c r="BA14" s="131"/>
      <c r="BB14" s="131"/>
      <c r="BC14" s="131"/>
      <c r="BD14" s="131"/>
      <c r="BE14" s="131"/>
      <c r="BF14" s="131">
        <v>50</v>
      </c>
      <c r="BG14" s="131"/>
      <c r="BH14" s="131"/>
      <c r="BI14" s="131"/>
      <c r="BJ14" s="131"/>
      <c r="BK14" s="131"/>
      <c r="BL14" s="131"/>
      <c r="BM14" s="131"/>
      <c r="BN14" s="131"/>
      <c r="BO14" s="131">
        <v>0</v>
      </c>
      <c r="BP14" s="131"/>
      <c r="BQ14" s="131"/>
      <c r="BR14" s="131"/>
      <c r="BS14" s="131"/>
      <c r="BT14" s="131"/>
      <c r="BU14" s="131"/>
      <c r="BV14" s="131"/>
      <c r="BW14" s="131"/>
      <c r="BX14" s="141">
        <v>1129.14913</v>
      </c>
      <c r="BY14" s="141"/>
      <c r="BZ14" s="141"/>
      <c r="CA14" s="141"/>
      <c r="CB14" s="141"/>
      <c r="CC14" s="141"/>
      <c r="CD14" s="141"/>
      <c r="CE14" s="141"/>
      <c r="CF14" s="141"/>
      <c r="CG14" s="141">
        <v>190.3209</v>
      </c>
      <c r="CH14" s="141"/>
      <c r="CI14" s="141"/>
      <c r="CJ14" s="141"/>
      <c r="CK14" s="141"/>
      <c r="CL14" s="141"/>
      <c r="CM14" s="141"/>
      <c r="CN14" s="141"/>
      <c r="CO14" s="141"/>
      <c r="CP14" s="141">
        <v>0</v>
      </c>
      <c r="CQ14" s="141"/>
      <c r="CR14" s="141"/>
      <c r="CS14" s="141"/>
      <c r="CT14" s="141"/>
      <c r="CU14" s="141"/>
      <c r="CV14" s="141"/>
      <c r="CW14" s="141"/>
      <c r="CX14" s="142"/>
    </row>
    <row r="15" spans="1:102" s="12" customFormat="1" ht="12.75">
      <c r="A15" s="143"/>
      <c r="B15" s="144"/>
      <c r="C15" s="144"/>
      <c r="D15" s="144"/>
      <c r="E15" s="144"/>
      <c r="F15" s="145"/>
      <c r="G15" s="146" t="s">
        <v>108</v>
      </c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3"/>
    </row>
    <row r="16" spans="1:102" s="12" customFormat="1" ht="29.25" customHeight="1">
      <c r="A16" s="134"/>
      <c r="B16" s="135"/>
      <c r="C16" s="135"/>
      <c r="D16" s="135"/>
      <c r="E16" s="135"/>
      <c r="F16" s="136"/>
      <c r="G16" s="137" t="s">
        <v>114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9">
        <v>871</v>
      </c>
      <c r="W16" s="139"/>
      <c r="X16" s="139"/>
      <c r="Y16" s="139"/>
      <c r="Z16" s="139"/>
      <c r="AA16" s="139"/>
      <c r="AB16" s="139"/>
      <c r="AC16" s="139"/>
      <c r="AD16" s="139"/>
      <c r="AE16" s="139">
        <v>1</v>
      </c>
      <c r="AF16" s="139"/>
      <c r="AG16" s="139"/>
      <c r="AH16" s="139"/>
      <c r="AI16" s="139"/>
      <c r="AJ16" s="139"/>
      <c r="AK16" s="139"/>
      <c r="AL16" s="139"/>
      <c r="AM16" s="139"/>
      <c r="AN16" s="139">
        <v>0</v>
      </c>
      <c r="AO16" s="139"/>
      <c r="AP16" s="139"/>
      <c r="AQ16" s="139"/>
      <c r="AR16" s="139"/>
      <c r="AS16" s="139"/>
      <c r="AT16" s="139"/>
      <c r="AU16" s="139"/>
      <c r="AV16" s="139"/>
      <c r="AW16" s="140">
        <v>10924</v>
      </c>
      <c r="AX16" s="140"/>
      <c r="AY16" s="140"/>
      <c r="AZ16" s="140"/>
      <c r="BA16" s="140"/>
      <c r="BB16" s="140"/>
      <c r="BC16" s="140"/>
      <c r="BD16" s="140"/>
      <c r="BE16" s="140"/>
      <c r="BF16" s="140">
        <v>15</v>
      </c>
      <c r="BG16" s="140"/>
      <c r="BH16" s="140"/>
      <c r="BI16" s="140"/>
      <c r="BJ16" s="140"/>
      <c r="BK16" s="140"/>
      <c r="BL16" s="140"/>
      <c r="BM16" s="140"/>
      <c r="BN16" s="140"/>
      <c r="BO16" s="140">
        <v>0</v>
      </c>
      <c r="BP16" s="140"/>
      <c r="BQ16" s="140"/>
      <c r="BR16" s="140"/>
      <c r="BS16" s="140"/>
      <c r="BT16" s="140"/>
      <c r="BU16" s="140"/>
      <c r="BV16" s="140"/>
      <c r="BW16" s="140"/>
      <c r="BX16" s="123">
        <v>467.5</v>
      </c>
      <c r="BY16" s="123"/>
      <c r="BZ16" s="123"/>
      <c r="CA16" s="123"/>
      <c r="CB16" s="123"/>
      <c r="CC16" s="123"/>
      <c r="CD16" s="123"/>
      <c r="CE16" s="123"/>
      <c r="CF16" s="123"/>
      <c r="CG16" s="123">
        <v>0.4661</v>
      </c>
      <c r="CH16" s="123"/>
      <c r="CI16" s="123"/>
      <c r="CJ16" s="123"/>
      <c r="CK16" s="123"/>
      <c r="CL16" s="123"/>
      <c r="CM16" s="123"/>
      <c r="CN16" s="123"/>
      <c r="CO16" s="123"/>
      <c r="CP16" s="123">
        <v>0</v>
      </c>
      <c r="CQ16" s="123"/>
      <c r="CR16" s="123"/>
      <c r="CS16" s="123"/>
      <c r="CT16" s="123"/>
      <c r="CU16" s="123"/>
      <c r="CV16" s="123"/>
      <c r="CW16" s="123"/>
      <c r="CX16" s="124"/>
    </row>
    <row r="17" spans="1:102" s="12" customFormat="1" ht="26.25" customHeight="1">
      <c r="A17" s="125" t="s">
        <v>44</v>
      </c>
      <c r="B17" s="126"/>
      <c r="C17" s="126"/>
      <c r="D17" s="126"/>
      <c r="E17" s="126"/>
      <c r="F17" s="127"/>
      <c r="G17" s="128" t="s">
        <v>113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>
        <v>97</v>
      </c>
      <c r="W17" s="130"/>
      <c r="X17" s="130"/>
      <c r="Y17" s="130"/>
      <c r="Z17" s="130"/>
      <c r="AA17" s="130"/>
      <c r="AB17" s="130"/>
      <c r="AC17" s="130"/>
      <c r="AD17" s="130"/>
      <c r="AE17" s="130">
        <v>6</v>
      </c>
      <c r="AF17" s="130"/>
      <c r="AG17" s="130"/>
      <c r="AH17" s="130"/>
      <c r="AI17" s="130"/>
      <c r="AJ17" s="130"/>
      <c r="AK17" s="130"/>
      <c r="AL17" s="130"/>
      <c r="AM17" s="130"/>
      <c r="AN17" s="130">
        <v>0</v>
      </c>
      <c r="AO17" s="130"/>
      <c r="AP17" s="130"/>
      <c r="AQ17" s="130"/>
      <c r="AR17" s="130"/>
      <c r="AS17" s="130"/>
      <c r="AT17" s="130"/>
      <c r="AU17" s="130"/>
      <c r="AV17" s="130"/>
      <c r="AW17" s="131">
        <v>6724.4</v>
      </c>
      <c r="AX17" s="131"/>
      <c r="AY17" s="131"/>
      <c r="AZ17" s="131"/>
      <c r="BA17" s="131"/>
      <c r="BB17" s="131"/>
      <c r="BC17" s="131"/>
      <c r="BD17" s="131"/>
      <c r="BE17" s="131"/>
      <c r="BF17" s="131">
        <v>490</v>
      </c>
      <c r="BG17" s="131"/>
      <c r="BH17" s="131"/>
      <c r="BI17" s="131"/>
      <c r="BJ17" s="131"/>
      <c r="BK17" s="131"/>
      <c r="BL17" s="131"/>
      <c r="BM17" s="131"/>
      <c r="BN17" s="131"/>
      <c r="BO17" s="131">
        <v>0</v>
      </c>
      <c r="BP17" s="131"/>
      <c r="BQ17" s="131"/>
      <c r="BR17" s="131"/>
      <c r="BS17" s="131"/>
      <c r="BT17" s="131"/>
      <c r="BU17" s="131"/>
      <c r="BV17" s="131"/>
      <c r="BW17" s="131"/>
      <c r="BX17" s="141">
        <v>28541.12768</v>
      </c>
      <c r="BY17" s="141"/>
      <c r="BZ17" s="141"/>
      <c r="CA17" s="141"/>
      <c r="CB17" s="141"/>
      <c r="CC17" s="141"/>
      <c r="CD17" s="141"/>
      <c r="CE17" s="141"/>
      <c r="CF17" s="141"/>
      <c r="CG17" s="141">
        <v>2109.33865</v>
      </c>
      <c r="CH17" s="141"/>
      <c r="CI17" s="141"/>
      <c r="CJ17" s="141"/>
      <c r="CK17" s="141"/>
      <c r="CL17" s="141"/>
      <c r="CM17" s="141"/>
      <c r="CN17" s="141"/>
      <c r="CO17" s="141"/>
      <c r="CP17" s="141">
        <v>0</v>
      </c>
      <c r="CQ17" s="141"/>
      <c r="CR17" s="141"/>
      <c r="CS17" s="141"/>
      <c r="CT17" s="141"/>
      <c r="CU17" s="141"/>
      <c r="CV17" s="141"/>
      <c r="CW17" s="141"/>
      <c r="CX17" s="142"/>
    </row>
    <row r="18" spans="1:102" s="12" customFormat="1" ht="12.75">
      <c r="A18" s="143"/>
      <c r="B18" s="144"/>
      <c r="C18" s="144"/>
      <c r="D18" s="144"/>
      <c r="E18" s="144"/>
      <c r="F18" s="145"/>
      <c r="G18" s="146" t="s">
        <v>108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3"/>
    </row>
    <row r="19" spans="1:102" s="12" customFormat="1" ht="33" customHeight="1">
      <c r="A19" s="134"/>
      <c r="B19" s="135"/>
      <c r="C19" s="135"/>
      <c r="D19" s="135"/>
      <c r="E19" s="135"/>
      <c r="F19" s="136"/>
      <c r="G19" s="137" t="s">
        <v>112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4"/>
    </row>
    <row r="20" spans="1:102" s="12" customFormat="1" ht="45" customHeight="1">
      <c r="A20" s="125" t="s">
        <v>42</v>
      </c>
      <c r="B20" s="126"/>
      <c r="C20" s="126"/>
      <c r="D20" s="126"/>
      <c r="E20" s="126"/>
      <c r="F20" s="127"/>
      <c r="G20" s="128" t="s">
        <v>111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>
        <v>26</v>
      </c>
      <c r="W20" s="130"/>
      <c r="X20" s="130"/>
      <c r="Y20" s="130"/>
      <c r="Z20" s="130"/>
      <c r="AA20" s="130"/>
      <c r="AB20" s="130"/>
      <c r="AC20" s="130"/>
      <c r="AD20" s="130"/>
      <c r="AE20" s="130">
        <v>5</v>
      </c>
      <c r="AF20" s="130"/>
      <c r="AG20" s="130"/>
      <c r="AH20" s="130"/>
      <c r="AI20" s="130"/>
      <c r="AJ20" s="130"/>
      <c r="AK20" s="130"/>
      <c r="AL20" s="130"/>
      <c r="AM20" s="130"/>
      <c r="AN20" s="130">
        <v>0</v>
      </c>
      <c r="AO20" s="130"/>
      <c r="AP20" s="130"/>
      <c r="AQ20" s="130"/>
      <c r="AR20" s="130"/>
      <c r="AS20" s="130"/>
      <c r="AT20" s="130"/>
      <c r="AU20" s="130"/>
      <c r="AV20" s="130"/>
      <c r="AW20" s="131">
        <v>7756.4</v>
      </c>
      <c r="AX20" s="131"/>
      <c r="AY20" s="131"/>
      <c r="AZ20" s="131"/>
      <c r="BA20" s="131"/>
      <c r="BB20" s="131"/>
      <c r="BC20" s="131"/>
      <c r="BD20" s="131"/>
      <c r="BE20" s="131"/>
      <c r="BF20" s="131">
        <v>1856.2</v>
      </c>
      <c r="BG20" s="131"/>
      <c r="BH20" s="131"/>
      <c r="BI20" s="131"/>
      <c r="BJ20" s="131"/>
      <c r="BK20" s="131"/>
      <c r="BL20" s="131"/>
      <c r="BM20" s="131"/>
      <c r="BN20" s="131"/>
      <c r="BO20" s="131">
        <v>0</v>
      </c>
      <c r="BP20" s="131"/>
      <c r="BQ20" s="131"/>
      <c r="BR20" s="131"/>
      <c r="BS20" s="131"/>
      <c r="BT20" s="131"/>
      <c r="BU20" s="131"/>
      <c r="BV20" s="131"/>
      <c r="BW20" s="131"/>
      <c r="BX20" s="141">
        <v>33631.232</v>
      </c>
      <c r="BY20" s="141"/>
      <c r="BZ20" s="141"/>
      <c r="CA20" s="141"/>
      <c r="CB20" s="141"/>
      <c r="CC20" s="141"/>
      <c r="CD20" s="141"/>
      <c r="CE20" s="141"/>
      <c r="CF20" s="141"/>
      <c r="CG20" s="141">
        <v>5573.71042</v>
      </c>
      <c r="CH20" s="141"/>
      <c r="CI20" s="141"/>
      <c r="CJ20" s="141"/>
      <c r="CK20" s="141"/>
      <c r="CL20" s="141"/>
      <c r="CM20" s="141"/>
      <c r="CN20" s="141"/>
      <c r="CO20" s="141"/>
      <c r="CP20" s="141">
        <v>0</v>
      </c>
      <c r="CQ20" s="141"/>
      <c r="CR20" s="141"/>
      <c r="CS20" s="141"/>
      <c r="CT20" s="141"/>
      <c r="CU20" s="141"/>
      <c r="CV20" s="141"/>
      <c r="CW20" s="141"/>
      <c r="CX20" s="142"/>
    </row>
    <row r="21" spans="1:102" s="12" customFormat="1" ht="19.5" customHeight="1">
      <c r="A21" s="143"/>
      <c r="B21" s="144"/>
      <c r="C21" s="144"/>
      <c r="D21" s="144"/>
      <c r="E21" s="144"/>
      <c r="F21" s="145"/>
      <c r="G21" s="146" t="s">
        <v>108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3"/>
    </row>
    <row r="22" spans="1:102" s="12" customFormat="1" ht="45" customHeight="1">
      <c r="A22" s="134"/>
      <c r="B22" s="135"/>
      <c r="C22" s="135"/>
      <c r="D22" s="135"/>
      <c r="E22" s="135"/>
      <c r="F22" s="136"/>
      <c r="G22" s="137" t="s">
        <v>107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9">
        <v>0</v>
      </c>
      <c r="W22" s="139"/>
      <c r="X22" s="139"/>
      <c r="Y22" s="139"/>
      <c r="Z22" s="139"/>
      <c r="AA22" s="139"/>
      <c r="AB22" s="139"/>
      <c r="AC22" s="139"/>
      <c r="AD22" s="139"/>
      <c r="AE22" s="139">
        <v>0</v>
      </c>
      <c r="AF22" s="139"/>
      <c r="AG22" s="139"/>
      <c r="AH22" s="139"/>
      <c r="AI22" s="139"/>
      <c r="AJ22" s="139"/>
      <c r="AK22" s="139"/>
      <c r="AL22" s="139"/>
      <c r="AM22" s="139"/>
      <c r="AN22" s="139">
        <v>0</v>
      </c>
      <c r="AO22" s="139"/>
      <c r="AP22" s="139"/>
      <c r="AQ22" s="139"/>
      <c r="AR22" s="139"/>
      <c r="AS22" s="139"/>
      <c r="AT22" s="139"/>
      <c r="AU22" s="139"/>
      <c r="AV22" s="139"/>
      <c r="AW22" s="140">
        <v>0</v>
      </c>
      <c r="AX22" s="140"/>
      <c r="AY22" s="140"/>
      <c r="AZ22" s="140"/>
      <c r="BA22" s="140"/>
      <c r="BB22" s="140"/>
      <c r="BC22" s="140"/>
      <c r="BD22" s="140"/>
      <c r="BE22" s="140"/>
      <c r="BF22" s="140">
        <v>0</v>
      </c>
      <c r="BG22" s="140"/>
      <c r="BH22" s="140"/>
      <c r="BI22" s="140"/>
      <c r="BJ22" s="140"/>
      <c r="BK22" s="140"/>
      <c r="BL22" s="140"/>
      <c r="BM22" s="140"/>
      <c r="BN22" s="140"/>
      <c r="BO22" s="140">
        <v>0</v>
      </c>
      <c r="BP22" s="140"/>
      <c r="BQ22" s="140"/>
      <c r="BR22" s="140"/>
      <c r="BS22" s="140"/>
      <c r="BT22" s="140"/>
      <c r="BU22" s="140"/>
      <c r="BV22" s="140"/>
      <c r="BW22" s="140"/>
      <c r="BX22" s="123">
        <v>0</v>
      </c>
      <c r="BY22" s="123"/>
      <c r="BZ22" s="123"/>
      <c r="CA22" s="123"/>
      <c r="CB22" s="123"/>
      <c r="CC22" s="123"/>
      <c r="CD22" s="123"/>
      <c r="CE22" s="123"/>
      <c r="CF22" s="123"/>
      <c r="CG22" s="123">
        <v>0</v>
      </c>
      <c r="CH22" s="123"/>
      <c r="CI22" s="123"/>
      <c r="CJ22" s="123"/>
      <c r="CK22" s="123"/>
      <c r="CL22" s="123"/>
      <c r="CM22" s="123"/>
      <c r="CN22" s="123"/>
      <c r="CO22" s="123"/>
      <c r="CP22" s="123">
        <v>0</v>
      </c>
      <c r="CQ22" s="123"/>
      <c r="CR22" s="123"/>
      <c r="CS22" s="123"/>
      <c r="CT22" s="123"/>
      <c r="CU22" s="123"/>
      <c r="CV22" s="123"/>
      <c r="CW22" s="123"/>
      <c r="CX22" s="124"/>
    </row>
    <row r="23" spans="1:102" s="12" customFormat="1" ht="45" customHeight="1">
      <c r="A23" s="125" t="s">
        <v>35</v>
      </c>
      <c r="B23" s="126"/>
      <c r="C23" s="126"/>
      <c r="D23" s="126"/>
      <c r="E23" s="126"/>
      <c r="F23" s="127"/>
      <c r="G23" s="128" t="s">
        <v>110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>
        <v>2</v>
      </c>
      <c r="W23" s="130"/>
      <c r="X23" s="130"/>
      <c r="Y23" s="130"/>
      <c r="Z23" s="130"/>
      <c r="AA23" s="130"/>
      <c r="AB23" s="130"/>
      <c r="AC23" s="130"/>
      <c r="AD23" s="130"/>
      <c r="AE23" s="130">
        <v>7</v>
      </c>
      <c r="AF23" s="130"/>
      <c r="AG23" s="130"/>
      <c r="AH23" s="130"/>
      <c r="AI23" s="130"/>
      <c r="AJ23" s="130"/>
      <c r="AK23" s="130"/>
      <c r="AL23" s="130"/>
      <c r="AM23" s="130"/>
      <c r="AN23" s="130">
        <v>0</v>
      </c>
      <c r="AO23" s="130"/>
      <c r="AP23" s="130"/>
      <c r="AQ23" s="130"/>
      <c r="AR23" s="130"/>
      <c r="AS23" s="130"/>
      <c r="AT23" s="130"/>
      <c r="AU23" s="130"/>
      <c r="AV23" s="130"/>
      <c r="AW23" s="131">
        <v>2102</v>
      </c>
      <c r="AX23" s="131"/>
      <c r="AY23" s="131"/>
      <c r="AZ23" s="131"/>
      <c r="BA23" s="131"/>
      <c r="BB23" s="131"/>
      <c r="BC23" s="131"/>
      <c r="BD23" s="131"/>
      <c r="BE23" s="131"/>
      <c r="BF23" s="131">
        <v>14211</v>
      </c>
      <c r="BG23" s="131"/>
      <c r="BH23" s="131"/>
      <c r="BI23" s="131"/>
      <c r="BJ23" s="131"/>
      <c r="BK23" s="131"/>
      <c r="BL23" s="131"/>
      <c r="BM23" s="131"/>
      <c r="BN23" s="131"/>
      <c r="BO23" s="131">
        <v>0</v>
      </c>
      <c r="BP23" s="131"/>
      <c r="BQ23" s="131"/>
      <c r="BR23" s="131"/>
      <c r="BS23" s="131"/>
      <c r="BT23" s="131"/>
      <c r="BU23" s="131"/>
      <c r="BV23" s="131"/>
      <c r="BW23" s="131"/>
      <c r="BX23" s="141">
        <v>21779.568</v>
      </c>
      <c r="BY23" s="141"/>
      <c r="BZ23" s="141"/>
      <c r="CA23" s="141"/>
      <c r="CB23" s="141"/>
      <c r="CC23" s="141"/>
      <c r="CD23" s="141"/>
      <c r="CE23" s="141"/>
      <c r="CF23" s="141"/>
      <c r="CG23" s="141">
        <v>61780.474</v>
      </c>
      <c r="CH23" s="141"/>
      <c r="CI23" s="141"/>
      <c r="CJ23" s="141"/>
      <c r="CK23" s="141"/>
      <c r="CL23" s="141"/>
      <c r="CM23" s="141"/>
      <c r="CN23" s="141"/>
      <c r="CO23" s="141"/>
      <c r="CP23" s="141">
        <v>0</v>
      </c>
      <c r="CQ23" s="141"/>
      <c r="CR23" s="141"/>
      <c r="CS23" s="141"/>
      <c r="CT23" s="141"/>
      <c r="CU23" s="141"/>
      <c r="CV23" s="141"/>
      <c r="CW23" s="141"/>
      <c r="CX23" s="142"/>
    </row>
    <row r="24" spans="1:102" s="12" customFormat="1" ht="19.5" customHeight="1">
      <c r="A24" s="143"/>
      <c r="B24" s="144"/>
      <c r="C24" s="144"/>
      <c r="D24" s="144"/>
      <c r="E24" s="144"/>
      <c r="F24" s="145"/>
      <c r="G24" s="146" t="s">
        <v>108</v>
      </c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3"/>
    </row>
    <row r="25" spans="1:102" s="12" customFormat="1" ht="45" customHeight="1">
      <c r="A25" s="134"/>
      <c r="B25" s="135"/>
      <c r="C25" s="135"/>
      <c r="D25" s="135"/>
      <c r="E25" s="135"/>
      <c r="F25" s="136"/>
      <c r="G25" s="137" t="s">
        <v>107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9">
        <v>2</v>
      </c>
      <c r="W25" s="139"/>
      <c r="X25" s="139"/>
      <c r="Y25" s="139"/>
      <c r="Z25" s="139"/>
      <c r="AA25" s="139"/>
      <c r="AB25" s="139"/>
      <c r="AC25" s="139"/>
      <c r="AD25" s="139"/>
      <c r="AE25" s="139">
        <v>5</v>
      </c>
      <c r="AF25" s="139"/>
      <c r="AG25" s="139"/>
      <c r="AH25" s="139"/>
      <c r="AI25" s="139"/>
      <c r="AJ25" s="139"/>
      <c r="AK25" s="139"/>
      <c r="AL25" s="139"/>
      <c r="AM25" s="139"/>
      <c r="AN25" s="139">
        <v>0</v>
      </c>
      <c r="AO25" s="139"/>
      <c r="AP25" s="139"/>
      <c r="AQ25" s="139"/>
      <c r="AR25" s="139"/>
      <c r="AS25" s="139"/>
      <c r="AT25" s="139"/>
      <c r="AU25" s="139"/>
      <c r="AV25" s="139"/>
      <c r="AW25" s="140">
        <v>2102</v>
      </c>
      <c r="AX25" s="140"/>
      <c r="AY25" s="140"/>
      <c r="AZ25" s="140"/>
      <c r="BA25" s="140"/>
      <c r="BB25" s="140"/>
      <c r="BC25" s="140"/>
      <c r="BD25" s="140"/>
      <c r="BE25" s="140"/>
      <c r="BF25" s="140">
        <v>12511</v>
      </c>
      <c r="BG25" s="140"/>
      <c r="BH25" s="140"/>
      <c r="BI25" s="140"/>
      <c r="BJ25" s="140"/>
      <c r="BK25" s="140"/>
      <c r="BL25" s="140"/>
      <c r="BM25" s="140"/>
      <c r="BN25" s="140"/>
      <c r="BO25" s="140">
        <v>0</v>
      </c>
      <c r="BP25" s="140"/>
      <c r="BQ25" s="140"/>
      <c r="BR25" s="140"/>
      <c r="BS25" s="140"/>
      <c r="BT25" s="140"/>
      <c r="BU25" s="140"/>
      <c r="BV25" s="140"/>
      <c r="BW25" s="140"/>
      <c r="BX25" s="123">
        <v>21779.57</v>
      </c>
      <c r="BY25" s="123"/>
      <c r="BZ25" s="123"/>
      <c r="CA25" s="123"/>
      <c r="CB25" s="123"/>
      <c r="CC25" s="123"/>
      <c r="CD25" s="123"/>
      <c r="CE25" s="123"/>
      <c r="CF25" s="123"/>
      <c r="CG25" s="123">
        <v>61711.471</v>
      </c>
      <c r="CH25" s="123"/>
      <c r="CI25" s="123"/>
      <c r="CJ25" s="123"/>
      <c r="CK25" s="123"/>
      <c r="CL25" s="123"/>
      <c r="CM25" s="123"/>
      <c r="CN25" s="123"/>
      <c r="CO25" s="123"/>
      <c r="CP25" s="123">
        <v>0</v>
      </c>
      <c r="CQ25" s="123"/>
      <c r="CR25" s="123"/>
      <c r="CS25" s="123"/>
      <c r="CT25" s="123"/>
      <c r="CU25" s="123"/>
      <c r="CV25" s="123"/>
      <c r="CW25" s="123"/>
      <c r="CX25" s="124"/>
    </row>
    <row r="26" spans="1:102" s="12" customFormat="1" ht="27" customHeight="1">
      <c r="A26" s="125" t="s">
        <v>33</v>
      </c>
      <c r="B26" s="126"/>
      <c r="C26" s="126"/>
      <c r="D26" s="126"/>
      <c r="E26" s="126"/>
      <c r="F26" s="127"/>
      <c r="G26" s="128" t="s">
        <v>109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>
        <v>0</v>
      </c>
      <c r="W26" s="130"/>
      <c r="X26" s="130"/>
      <c r="Y26" s="130"/>
      <c r="Z26" s="130"/>
      <c r="AA26" s="130"/>
      <c r="AB26" s="130"/>
      <c r="AC26" s="130"/>
      <c r="AD26" s="130"/>
      <c r="AE26" s="130">
        <v>0</v>
      </c>
      <c r="AF26" s="130"/>
      <c r="AG26" s="130"/>
      <c r="AH26" s="130"/>
      <c r="AI26" s="130"/>
      <c r="AJ26" s="130"/>
      <c r="AK26" s="130"/>
      <c r="AL26" s="130"/>
      <c r="AM26" s="130"/>
      <c r="AN26" s="130">
        <v>0</v>
      </c>
      <c r="AO26" s="130"/>
      <c r="AP26" s="130"/>
      <c r="AQ26" s="130"/>
      <c r="AR26" s="130"/>
      <c r="AS26" s="130"/>
      <c r="AT26" s="130"/>
      <c r="AU26" s="130"/>
      <c r="AV26" s="130"/>
      <c r="AW26" s="131">
        <v>0</v>
      </c>
      <c r="AX26" s="131"/>
      <c r="AY26" s="131"/>
      <c r="AZ26" s="131"/>
      <c r="BA26" s="131"/>
      <c r="BB26" s="131"/>
      <c r="BC26" s="131"/>
      <c r="BD26" s="131"/>
      <c r="BE26" s="131"/>
      <c r="BF26" s="131">
        <v>0</v>
      </c>
      <c r="BG26" s="131"/>
      <c r="BH26" s="131"/>
      <c r="BI26" s="131"/>
      <c r="BJ26" s="131"/>
      <c r="BK26" s="131"/>
      <c r="BL26" s="131"/>
      <c r="BM26" s="131"/>
      <c r="BN26" s="131"/>
      <c r="BO26" s="131">
        <v>0</v>
      </c>
      <c r="BP26" s="131"/>
      <c r="BQ26" s="131"/>
      <c r="BR26" s="131"/>
      <c r="BS26" s="131"/>
      <c r="BT26" s="131"/>
      <c r="BU26" s="131"/>
      <c r="BV26" s="131"/>
      <c r="BW26" s="131"/>
      <c r="BX26" s="141">
        <v>0</v>
      </c>
      <c r="BY26" s="141"/>
      <c r="BZ26" s="141"/>
      <c r="CA26" s="141"/>
      <c r="CB26" s="141"/>
      <c r="CC26" s="141"/>
      <c r="CD26" s="141"/>
      <c r="CE26" s="141"/>
      <c r="CF26" s="141"/>
      <c r="CG26" s="141">
        <v>0</v>
      </c>
      <c r="CH26" s="141"/>
      <c r="CI26" s="141"/>
      <c r="CJ26" s="141"/>
      <c r="CK26" s="141"/>
      <c r="CL26" s="141"/>
      <c r="CM26" s="141"/>
      <c r="CN26" s="141"/>
      <c r="CO26" s="141"/>
      <c r="CP26" s="141">
        <v>0</v>
      </c>
      <c r="CQ26" s="141"/>
      <c r="CR26" s="141"/>
      <c r="CS26" s="141"/>
      <c r="CT26" s="141"/>
      <c r="CU26" s="141"/>
      <c r="CV26" s="141"/>
      <c r="CW26" s="141"/>
      <c r="CX26" s="142"/>
    </row>
    <row r="27" spans="1:102" s="12" customFormat="1" ht="19.5" customHeight="1">
      <c r="A27" s="143"/>
      <c r="B27" s="144"/>
      <c r="C27" s="144"/>
      <c r="D27" s="144"/>
      <c r="E27" s="144"/>
      <c r="F27" s="145"/>
      <c r="G27" s="146" t="s">
        <v>108</v>
      </c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3"/>
    </row>
    <row r="28" spans="1:102" s="12" customFormat="1" ht="42" customHeight="1">
      <c r="A28" s="134"/>
      <c r="B28" s="135"/>
      <c r="C28" s="135"/>
      <c r="D28" s="135"/>
      <c r="E28" s="135"/>
      <c r="F28" s="136"/>
      <c r="G28" s="137" t="s">
        <v>107</v>
      </c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9">
        <v>0</v>
      </c>
      <c r="W28" s="139"/>
      <c r="X28" s="139"/>
      <c r="Y28" s="139"/>
      <c r="Z28" s="139"/>
      <c r="AA28" s="139"/>
      <c r="AB28" s="139"/>
      <c r="AC28" s="139"/>
      <c r="AD28" s="139"/>
      <c r="AE28" s="139">
        <v>0</v>
      </c>
      <c r="AF28" s="139"/>
      <c r="AG28" s="139"/>
      <c r="AH28" s="139"/>
      <c r="AI28" s="139"/>
      <c r="AJ28" s="139"/>
      <c r="AK28" s="139"/>
      <c r="AL28" s="139"/>
      <c r="AM28" s="139"/>
      <c r="AN28" s="139">
        <v>0</v>
      </c>
      <c r="AO28" s="139"/>
      <c r="AP28" s="139"/>
      <c r="AQ28" s="139"/>
      <c r="AR28" s="139"/>
      <c r="AS28" s="139"/>
      <c r="AT28" s="139"/>
      <c r="AU28" s="139"/>
      <c r="AV28" s="139"/>
      <c r="AW28" s="140">
        <v>0</v>
      </c>
      <c r="AX28" s="140"/>
      <c r="AY28" s="140"/>
      <c r="AZ28" s="140"/>
      <c r="BA28" s="140"/>
      <c r="BB28" s="140"/>
      <c r="BC28" s="140"/>
      <c r="BD28" s="140"/>
      <c r="BE28" s="140"/>
      <c r="BF28" s="140">
        <v>0</v>
      </c>
      <c r="BG28" s="140"/>
      <c r="BH28" s="140"/>
      <c r="BI28" s="140"/>
      <c r="BJ28" s="140"/>
      <c r="BK28" s="140"/>
      <c r="BL28" s="140"/>
      <c r="BM28" s="140"/>
      <c r="BN28" s="140"/>
      <c r="BO28" s="140">
        <v>0</v>
      </c>
      <c r="BP28" s="140"/>
      <c r="BQ28" s="140"/>
      <c r="BR28" s="140"/>
      <c r="BS28" s="140"/>
      <c r="BT28" s="140"/>
      <c r="BU28" s="140"/>
      <c r="BV28" s="140"/>
      <c r="BW28" s="140"/>
      <c r="BX28" s="123">
        <v>0</v>
      </c>
      <c r="BY28" s="123"/>
      <c r="BZ28" s="123"/>
      <c r="CA28" s="123"/>
      <c r="CB28" s="123"/>
      <c r="CC28" s="123"/>
      <c r="CD28" s="123"/>
      <c r="CE28" s="123"/>
      <c r="CF28" s="123"/>
      <c r="CG28" s="123">
        <v>0</v>
      </c>
      <c r="CH28" s="123"/>
      <c r="CI28" s="123"/>
      <c r="CJ28" s="123"/>
      <c r="CK28" s="123"/>
      <c r="CL28" s="123"/>
      <c r="CM28" s="123"/>
      <c r="CN28" s="123"/>
      <c r="CO28" s="123"/>
      <c r="CP28" s="123">
        <v>0</v>
      </c>
      <c r="CQ28" s="123"/>
      <c r="CR28" s="123"/>
      <c r="CS28" s="123"/>
      <c r="CT28" s="123"/>
      <c r="CU28" s="123"/>
      <c r="CV28" s="123"/>
      <c r="CW28" s="123"/>
      <c r="CX28" s="124"/>
    </row>
    <row r="29" spans="1:102" s="12" customFormat="1" ht="33" customHeight="1">
      <c r="A29" s="150" t="s">
        <v>31</v>
      </c>
      <c r="B29" s="151"/>
      <c r="C29" s="151"/>
      <c r="D29" s="151"/>
      <c r="E29" s="151"/>
      <c r="F29" s="152"/>
      <c r="G29" s="153" t="s">
        <v>106</v>
      </c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>
        <v>0</v>
      </c>
      <c r="W29" s="155"/>
      <c r="X29" s="155"/>
      <c r="Y29" s="155"/>
      <c r="Z29" s="155"/>
      <c r="AA29" s="155"/>
      <c r="AB29" s="155"/>
      <c r="AC29" s="155"/>
      <c r="AD29" s="155"/>
      <c r="AE29" s="155">
        <v>0</v>
      </c>
      <c r="AF29" s="155"/>
      <c r="AG29" s="155"/>
      <c r="AH29" s="155"/>
      <c r="AI29" s="155"/>
      <c r="AJ29" s="155"/>
      <c r="AK29" s="155"/>
      <c r="AL29" s="155"/>
      <c r="AM29" s="155"/>
      <c r="AN29" s="155">
        <v>0</v>
      </c>
      <c r="AO29" s="155"/>
      <c r="AP29" s="155"/>
      <c r="AQ29" s="155"/>
      <c r="AR29" s="155"/>
      <c r="AS29" s="155"/>
      <c r="AT29" s="155"/>
      <c r="AU29" s="155"/>
      <c r="AV29" s="155"/>
      <c r="AW29" s="156">
        <v>0</v>
      </c>
      <c r="AX29" s="156"/>
      <c r="AY29" s="156"/>
      <c r="AZ29" s="156"/>
      <c r="BA29" s="156"/>
      <c r="BB29" s="156"/>
      <c r="BC29" s="156"/>
      <c r="BD29" s="156"/>
      <c r="BE29" s="156"/>
      <c r="BF29" s="156">
        <v>0</v>
      </c>
      <c r="BG29" s="156"/>
      <c r="BH29" s="156"/>
      <c r="BI29" s="156"/>
      <c r="BJ29" s="156"/>
      <c r="BK29" s="156"/>
      <c r="BL29" s="156"/>
      <c r="BM29" s="156"/>
      <c r="BN29" s="156"/>
      <c r="BO29" s="156">
        <v>0</v>
      </c>
      <c r="BP29" s="156"/>
      <c r="BQ29" s="156"/>
      <c r="BR29" s="156"/>
      <c r="BS29" s="156"/>
      <c r="BT29" s="156"/>
      <c r="BU29" s="156"/>
      <c r="BV29" s="156"/>
      <c r="BW29" s="156"/>
      <c r="BX29" s="157">
        <v>0</v>
      </c>
      <c r="BY29" s="157"/>
      <c r="BZ29" s="157"/>
      <c r="CA29" s="157"/>
      <c r="CB29" s="157"/>
      <c r="CC29" s="157"/>
      <c r="CD29" s="157"/>
      <c r="CE29" s="157"/>
      <c r="CF29" s="157"/>
      <c r="CG29" s="157">
        <v>0</v>
      </c>
      <c r="CH29" s="157"/>
      <c r="CI29" s="157"/>
      <c r="CJ29" s="157"/>
      <c r="CK29" s="157"/>
      <c r="CL29" s="157"/>
      <c r="CM29" s="157"/>
      <c r="CN29" s="157"/>
      <c r="CO29" s="157"/>
      <c r="CP29" s="157">
        <v>0</v>
      </c>
      <c r="CQ29" s="157"/>
      <c r="CR29" s="157"/>
      <c r="CS29" s="157"/>
      <c r="CT29" s="157"/>
      <c r="CU29" s="157"/>
      <c r="CV29" s="157"/>
      <c r="CW29" s="157"/>
      <c r="CX29" s="158"/>
    </row>
    <row r="30" ht="4.5" customHeight="1"/>
    <row r="31" spans="1:102" ht="30" customHeight="1">
      <c r="A31" s="42" t="s">
        <v>105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06.5" customHeight="1">
      <c r="A32" s="163" t="s">
        <v>104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</row>
    <row r="33" ht="3" customHeight="1"/>
  </sheetData>
  <sheetProtection/>
  <mergeCells count="194">
    <mergeCell ref="CP19:CX19"/>
    <mergeCell ref="A14:F14"/>
    <mergeCell ref="G14:U14"/>
    <mergeCell ref="V14:AD14"/>
    <mergeCell ref="BX19:CF19"/>
    <mergeCell ref="CG19:CO19"/>
    <mergeCell ref="BO19:BW19"/>
    <mergeCell ref="A15:F15"/>
    <mergeCell ref="G15:U15"/>
    <mergeCell ref="V15:AD15"/>
    <mergeCell ref="BF19:BN19"/>
    <mergeCell ref="AE16:AM16"/>
    <mergeCell ref="AN16:AV16"/>
    <mergeCell ref="AW15:BE15"/>
    <mergeCell ref="BF15:BN15"/>
    <mergeCell ref="BF16:BN16"/>
    <mergeCell ref="AW17:BE17"/>
    <mergeCell ref="A16:F16"/>
    <mergeCell ref="AN20:AV20"/>
    <mergeCell ref="AW20:BE20"/>
    <mergeCell ref="A17:F17"/>
    <mergeCell ref="G17:U17"/>
    <mergeCell ref="V17:AD17"/>
    <mergeCell ref="AN19:AV19"/>
    <mergeCell ref="AW19:BE19"/>
    <mergeCell ref="AE17:AM17"/>
    <mergeCell ref="AN17:AV17"/>
    <mergeCell ref="V12:AV12"/>
    <mergeCell ref="V13:AD13"/>
    <mergeCell ref="AW13:BE13"/>
    <mergeCell ref="AW16:BE16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E19:AM19"/>
    <mergeCell ref="A9:CX9"/>
    <mergeCell ref="A10:CX10"/>
    <mergeCell ref="BX13:CF13"/>
    <mergeCell ref="AW14:BE14"/>
    <mergeCell ref="BF14:BN14"/>
    <mergeCell ref="BO14:BW14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4:CF14"/>
    <mergeCell ref="BO16:BW16"/>
    <mergeCell ref="BX16:CF16"/>
    <mergeCell ref="CG16:CO16"/>
    <mergeCell ref="CP16:CX16"/>
    <mergeCell ref="CG14:CO14"/>
    <mergeCell ref="CP14:CX14"/>
    <mergeCell ref="BX15:CF15"/>
    <mergeCell ref="CG15:CO15"/>
    <mergeCell ref="CP15:CX15"/>
    <mergeCell ref="BO15:BW15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0:BN20"/>
    <mergeCell ref="BO20:BW20"/>
    <mergeCell ref="BX20:CF20"/>
    <mergeCell ref="CG20:CO20"/>
    <mergeCell ref="A20:F20"/>
    <mergeCell ref="G20:U20"/>
    <mergeCell ref="V20:AD20"/>
    <mergeCell ref="AE20:AM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SheetLayoutView="100" zoomScalePageLayoutView="0" workbookViewId="0" topLeftCell="A10">
      <selection activeCell="DI10" sqref="DI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123</v>
      </c>
    </row>
    <row r="2" spans="67:102" s="1" customFormat="1" ht="39.75" customHeight="1">
      <c r="BO2" s="22" t="s">
        <v>1</v>
      </c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69" t="s">
        <v>121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</row>
    <row r="10" spans="1:102" s="6" customFormat="1" ht="36.75" customHeight="1">
      <c r="A10" s="170" t="s">
        <v>141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</row>
    <row r="11" ht="12" customHeight="1"/>
    <row r="12" spans="1:102" s="9" customFormat="1" ht="33.75" customHeight="1">
      <c r="A12" s="87" t="s">
        <v>124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24"/>
      <c r="AI12" s="57" t="s">
        <v>125</v>
      </c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109"/>
      <c r="BQ12" s="57" t="s">
        <v>118</v>
      </c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</row>
    <row r="13" spans="1:102" s="9" customFormat="1" ht="33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26"/>
      <c r="AI13" s="56" t="s">
        <v>96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 t="s">
        <v>95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 t="s">
        <v>116</v>
      </c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 t="s">
        <v>96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 t="s">
        <v>95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 t="s">
        <v>116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7"/>
    </row>
    <row r="14" spans="1:102" s="10" customFormat="1" ht="16.5" customHeight="1">
      <c r="A14" s="51" t="s">
        <v>46</v>
      </c>
      <c r="B14" s="51"/>
      <c r="C14" s="51"/>
      <c r="D14" s="51"/>
      <c r="E14" s="51"/>
      <c r="F14" s="51"/>
      <c r="G14" s="53" t="s">
        <v>115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30">
        <v>1228</v>
      </c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>
        <v>2</v>
      </c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41">
        <v>14613.02</v>
      </c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>
        <v>30</v>
      </c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2"/>
    </row>
    <row r="15" spans="1:102" s="10" customFormat="1" ht="16.5" customHeight="1">
      <c r="A15" s="58"/>
      <c r="B15" s="58"/>
      <c r="C15" s="58"/>
      <c r="D15" s="58"/>
      <c r="E15" s="58"/>
      <c r="F15" s="58"/>
      <c r="G15" s="60" t="s">
        <v>108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3"/>
    </row>
    <row r="16" spans="1:102" s="10" customFormat="1" ht="16.5" customHeight="1">
      <c r="A16" s="35"/>
      <c r="B16" s="35"/>
      <c r="C16" s="35"/>
      <c r="D16" s="35"/>
      <c r="E16" s="35"/>
      <c r="F16" s="35"/>
      <c r="G16" s="64" t="s">
        <v>114</v>
      </c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39">
        <v>1113</v>
      </c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>
        <v>0</v>
      </c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23">
        <v>13207.57</v>
      </c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>
        <v>0</v>
      </c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4"/>
    </row>
    <row r="17" spans="1:102" s="10" customFormat="1" ht="33.75" customHeight="1">
      <c r="A17" s="51" t="s">
        <v>44</v>
      </c>
      <c r="B17" s="51"/>
      <c r="C17" s="51"/>
      <c r="D17" s="51"/>
      <c r="E17" s="51"/>
      <c r="F17" s="51"/>
      <c r="G17" s="53" t="s">
        <v>126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30">
        <v>187</v>
      </c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>
        <v>25</v>
      </c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41">
        <v>13141.9</v>
      </c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>
        <v>2447.8</v>
      </c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2"/>
    </row>
    <row r="18" spans="1:102" s="10" customFormat="1" ht="16.5" customHeight="1">
      <c r="A18" s="58"/>
      <c r="B18" s="58"/>
      <c r="C18" s="58"/>
      <c r="D18" s="58"/>
      <c r="E18" s="58"/>
      <c r="F18" s="58"/>
      <c r="G18" s="60" t="s">
        <v>108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3"/>
    </row>
    <row r="19" spans="1:102" s="10" customFormat="1" ht="16.5" customHeight="1">
      <c r="A19" s="35"/>
      <c r="B19" s="35"/>
      <c r="C19" s="35"/>
      <c r="D19" s="35"/>
      <c r="E19" s="35"/>
      <c r="F19" s="35"/>
      <c r="G19" s="64" t="s">
        <v>112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4"/>
    </row>
    <row r="20" spans="1:102" s="10" customFormat="1" ht="33.75" customHeight="1">
      <c r="A20" s="51" t="s">
        <v>42</v>
      </c>
      <c r="B20" s="51"/>
      <c r="C20" s="51"/>
      <c r="D20" s="51"/>
      <c r="E20" s="51"/>
      <c r="F20" s="51"/>
      <c r="G20" s="53" t="s">
        <v>111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30">
        <v>71</v>
      </c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>
        <v>17</v>
      </c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41">
        <v>23373.7</v>
      </c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>
        <v>5811.6</v>
      </c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2"/>
    </row>
    <row r="21" spans="1:102" s="10" customFormat="1" ht="16.5" customHeight="1">
      <c r="A21" s="58"/>
      <c r="B21" s="58"/>
      <c r="C21" s="58"/>
      <c r="D21" s="58"/>
      <c r="E21" s="58"/>
      <c r="F21" s="58"/>
      <c r="G21" s="60" t="s">
        <v>108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3"/>
    </row>
    <row r="22" spans="1:102" s="10" customFormat="1" ht="33.75" customHeight="1">
      <c r="A22" s="35"/>
      <c r="B22" s="35"/>
      <c r="C22" s="35"/>
      <c r="D22" s="35"/>
      <c r="E22" s="35"/>
      <c r="F22" s="35"/>
      <c r="G22" s="64" t="s">
        <v>127</v>
      </c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39">
        <v>0</v>
      </c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>
        <v>0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23">
        <v>0</v>
      </c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>
        <v>0</v>
      </c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4"/>
    </row>
    <row r="23" spans="1:102" s="10" customFormat="1" ht="33.75" customHeight="1">
      <c r="A23" s="51" t="s">
        <v>35</v>
      </c>
      <c r="B23" s="51"/>
      <c r="C23" s="51"/>
      <c r="D23" s="51"/>
      <c r="E23" s="51"/>
      <c r="F23" s="51"/>
      <c r="G23" s="53" t="s">
        <v>110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30">
        <v>8</v>
      </c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>
        <v>12</v>
      </c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41">
        <v>9700.7</v>
      </c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>
        <v>28424.07</v>
      </c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2"/>
    </row>
    <row r="24" spans="1:102" s="10" customFormat="1" ht="16.5" customHeight="1">
      <c r="A24" s="58"/>
      <c r="B24" s="58"/>
      <c r="C24" s="58"/>
      <c r="D24" s="58"/>
      <c r="E24" s="58"/>
      <c r="F24" s="58"/>
      <c r="G24" s="60" t="s">
        <v>108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3"/>
    </row>
    <row r="25" spans="1:102" s="10" customFormat="1" ht="33.75" customHeight="1">
      <c r="A25" s="35"/>
      <c r="B25" s="35"/>
      <c r="C25" s="35"/>
      <c r="D25" s="35"/>
      <c r="E25" s="35"/>
      <c r="F25" s="35"/>
      <c r="G25" s="64" t="s">
        <v>127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39">
        <v>7</v>
      </c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>
        <v>11</v>
      </c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23">
        <v>8790.7</v>
      </c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>
        <v>26890.64</v>
      </c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4"/>
    </row>
    <row r="26" spans="1:102" s="10" customFormat="1" ht="16.5" customHeight="1">
      <c r="A26" s="51" t="s">
        <v>33</v>
      </c>
      <c r="B26" s="51"/>
      <c r="C26" s="51"/>
      <c r="D26" s="51"/>
      <c r="E26" s="51"/>
      <c r="F26" s="51"/>
      <c r="G26" s="53" t="s">
        <v>109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30">
        <v>1</v>
      </c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>
        <v>0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41">
        <v>17112</v>
      </c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2"/>
    </row>
    <row r="27" spans="1:102" s="10" customFormat="1" ht="16.5" customHeight="1">
      <c r="A27" s="58"/>
      <c r="B27" s="58"/>
      <c r="C27" s="58"/>
      <c r="D27" s="58"/>
      <c r="E27" s="58"/>
      <c r="F27" s="58"/>
      <c r="G27" s="60" t="s">
        <v>108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3"/>
    </row>
    <row r="28" spans="1:102" s="10" customFormat="1" ht="33.75" customHeight="1">
      <c r="A28" s="35"/>
      <c r="B28" s="35"/>
      <c r="C28" s="35"/>
      <c r="D28" s="35"/>
      <c r="E28" s="35"/>
      <c r="F28" s="35"/>
      <c r="G28" s="64" t="s">
        <v>127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39">
        <v>1</v>
      </c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>
        <v>0</v>
      </c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23">
        <v>17112</v>
      </c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4"/>
    </row>
    <row r="29" spans="1:102" s="10" customFormat="1" ht="18" customHeight="1">
      <c r="A29" s="14" t="s">
        <v>31</v>
      </c>
      <c r="B29" s="14"/>
      <c r="C29" s="14"/>
      <c r="D29" s="14"/>
      <c r="E29" s="14"/>
      <c r="F29" s="14"/>
      <c r="G29" s="16" t="s">
        <v>128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8"/>
    </row>
    <row r="30" ht="4.5" customHeight="1"/>
    <row r="31" spans="1:102" s="1" customFormat="1" ht="28.5" customHeight="1">
      <c r="A31" s="42" t="s">
        <v>105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s="1" customFormat="1" ht="105.75" customHeight="1">
      <c r="A32" s="163" t="s">
        <v>104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Люба</cp:lastModifiedBy>
  <cp:lastPrinted>2015-10-16T10:52:55Z</cp:lastPrinted>
  <dcterms:created xsi:type="dcterms:W3CDTF">2011-01-11T10:25:48Z</dcterms:created>
  <dcterms:modified xsi:type="dcterms:W3CDTF">2015-10-21T11:03:47Z</dcterms:modified>
  <cp:category/>
  <cp:version/>
  <cp:contentType/>
  <cp:contentStatus/>
</cp:coreProperties>
</file>